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НА_САЙТ\ГРУДЕНЬ\"/>
    </mc:Choice>
  </mc:AlternateContent>
  <bookViews>
    <workbookView xWindow="0" yWindow="0" windowWidth="28800" windowHeight="12350" tabRatio="987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Лист1!$A$1:$M$277</definedName>
  </definedNames>
  <calcPr calcId="162913"/>
</workbook>
</file>

<file path=xl/calcChain.xml><?xml version="1.0" encoding="utf-8"?>
<calcChain xmlns="http://schemas.openxmlformats.org/spreadsheetml/2006/main">
  <c r="G132" i="1" l="1"/>
  <c r="G7" i="1"/>
  <c r="M274" i="1" l="1"/>
  <c r="L274" i="1"/>
  <c r="I274" i="1"/>
  <c r="H274" i="1"/>
  <c r="G274" i="1"/>
  <c r="M209" i="1" l="1"/>
  <c r="L209" i="1"/>
  <c r="K211" i="1"/>
  <c r="K209" i="1"/>
  <c r="K202" i="1"/>
  <c r="K188" i="1"/>
  <c r="K186" i="1"/>
  <c r="K54" i="1"/>
  <c r="I7" i="1" l="1"/>
  <c r="M7" i="1" s="1"/>
  <c r="H7" i="1"/>
  <c r="L7" i="1" s="1"/>
  <c r="K7" i="1"/>
  <c r="K274" i="1" s="1"/>
  <c r="G216" i="1" l="1"/>
  <c r="M135" i="1" l="1"/>
  <c r="L135" i="1"/>
  <c r="K135" i="1"/>
  <c r="K134" i="1"/>
  <c r="I132" i="1" l="1"/>
  <c r="H132" i="1"/>
  <c r="I186" i="1" l="1"/>
  <c r="H186" i="1"/>
  <c r="M202" i="1" l="1"/>
  <c r="L202" i="1"/>
  <c r="I202" i="1"/>
  <c r="H202" i="1"/>
</calcChain>
</file>

<file path=xl/sharedStrings.xml><?xml version="1.0" encoding="utf-8"?>
<sst xmlns="http://schemas.openxmlformats.org/spreadsheetml/2006/main" count="441" uniqueCount="212">
  <si>
    <t>1) кількість одержувачів (осіб) на надгробки
2) кількість одержувачів (осіб) на поховання</t>
  </si>
  <si>
    <t>Соціальні послуги</t>
  </si>
  <si>
    <t>N п/п</t>
  </si>
  <si>
    <t>Перелік заходів Програми</t>
  </si>
  <si>
    <t>Строк вико-нання заходу</t>
  </si>
  <si>
    <t>Виконавці</t>
  </si>
  <si>
    <t>Джерела фінан-сування</t>
  </si>
  <si>
    <t>Орієнтовні обсяги фінансування (вартість), тис. грн, у тому числі:</t>
  </si>
  <si>
    <t xml:space="preserve">Очікуваний результат </t>
  </si>
  <si>
    <t>Показники</t>
  </si>
  <si>
    <t>1. Забезпечувати надання одноразової адресної соціальної матеріальної допомоги окремим категоріям соціально незахищених верств населення, ветеранам війни міста Києва</t>
  </si>
  <si>
    <t>Департамент соціальної політики</t>
  </si>
  <si>
    <t>Бюджет 
м. Києва</t>
  </si>
  <si>
    <t>Показники продукту</t>
  </si>
  <si>
    <t>Показник ефективності</t>
  </si>
  <si>
    <t>Середній розмір допомоги, грн на рік</t>
  </si>
  <si>
    <t>Показник якості</t>
  </si>
  <si>
    <t>Динаміка середнього розміру допомоги, %</t>
  </si>
  <si>
    <t>Кількість одержувачів:</t>
  </si>
  <si>
    <t>Середній розмір допомоги</t>
  </si>
  <si>
    <t>Департамент житлово-комунальної інфра-структури</t>
  </si>
  <si>
    <t xml:space="preserve">Показник витрат, </t>
  </si>
  <si>
    <t>тис. грн</t>
  </si>
  <si>
    <t>Показник продукту</t>
  </si>
  <si>
    <t xml:space="preserve">Кількість одержувачів,   осіб </t>
  </si>
  <si>
    <t>Середній розмір допомоги, тис. грн</t>
  </si>
  <si>
    <t>Динаміка одержувачів, %</t>
  </si>
  <si>
    <t>Департамент соціальної політики,
районні в місті Києві державні адміністрації</t>
  </si>
  <si>
    <t>Середній розмір допомоги, грн</t>
  </si>
  <si>
    <t>6. Забезпечувати надання допомоги на поховання особи, яка не досягла пенсійного віку та на момент смерті не працювала, не перебувала на службі, не зареєстрована у Центрі зайнятості як безробітна, виконавцю волевиявлення померлого або особі, яка зобов’язалась поховати померлого</t>
  </si>
  <si>
    <t xml:space="preserve">Департамент соціальної політики, районні в місті Києві державні адміністрації </t>
  </si>
  <si>
    <t>1. Засоби гігієни –</t>
  </si>
  <si>
    <t xml:space="preserve">тис. одиниць      </t>
  </si>
  <si>
    <t>2. Засоби складного  протезування, од.</t>
  </si>
  <si>
    <t>2. Середній розмір вартості засобів складного протезування, грн</t>
  </si>
  <si>
    <t>3. Середній розмір вартості засобів реабілітації та пересування, грн</t>
  </si>
  <si>
    <t>Кількість одержувачів, осіб</t>
  </si>
  <si>
    <t>Динаміка середнього розміру допомоги,  %</t>
  </si>
  <si>
    <t>Кількість одержувачів,  осіб</t>
  </si>
  <si>
    <t>Середній розмір щомісячної допомоги,  грн</t>
  </si>
  <si>
    <t>Департамент 
соціальної політики</t>
  </si>
  <si>
    <t>Департамент 
соціальної   політики</t>
  </si>
  <si>
    <t xml:space="preserve">Показник ефективності
</t>
  </si>
  <si>
    <t>Надання соціальних послуг установами, закладами соціального захисту, створеними за рішеннями місцевих органів влади</t>
  </si>
  <si>
    <t>Забезпечувати надання соціальних послуг установами, закладами соціального захисту, створеними за рішеннями місцевих органів влади</t>
  </si>
  <si>
    <t>1) кількість установ,  одиниць</t>
  </si>
  <si>
    <t>Динаміка витрат на 1 користувача послуг, %</t>
  </si>
  <si>
    <t>Забезпечення реалізації права на освіту</t>
  </si>
  <si>
    <t>Середній розмір допомоги, тис.грн</t>
  </si>
  <si>
    <t xml:space="preserve">    Бюджет       м. Києва</t>
  </si>
  <si>
    <t>Оздоровлення</t>
  </si>
  <si>
    <t>Середня вартість путівки, тис. грн</t>
  </si>
  <si>
    <t>Відзначення кращих працівників соціальної сфери</t>
  </si>
  <si>
    <t>Забезпечувати проведення заходів по вшануванню працівників соціальної сфери</t>
  </si>
  <si>
    <t>Середній розмір допомоги,   грн</t>
  </si>
  <si>
    <t>Витрати на 1 захід, 
тис. грн</t>
  </si>
  <si>
    <t>Забезпечення безкоштовним харчуванням</t>
  </si>
  <si>
    <t>Сприяти забезпеченню безкоштовним харчуванням та продуктовими наборами малозабезпечених одиноких громадян та інших верств населення міста Києва</t>
  </si>
  <si>
    <t>Департамент соціальної політики, районні в місті Києві державні адміністрації</t>
  </si>
  <si>
    <t>Кількість одержувачів,  тис. осіб </t>
  </si>
  <si>
    <t>Бюджет м. Києва</t>
  </si>
  <si>
    <t>Середня вартість 1 набору, грн (щоквартально)</t>
  </si>
  <si>
    <t>Організація громадських та інших робіт тимчасового характеру для залучення безробітних, які перебувають на обліку в службі зайнятості, та інших категорій осіб</t>
  </si>
  <si>
    <t>Департамент соціальної політики, Київський міський центр зайнятості, районні в місті Києві державні адміністрації</t>
  </si>
  <si>
    <t>Кількість залучених осіб, тис. осіб </t>
  </si>
  <si>
    <t>Динаміка залучених осіб, %</t>
  </si>
  <si>
    <t>Служба у справах дітей та сім’ї; Київський міський центр соціальних служб для сім'ї, дітей та молоді; районні в місті Києві державні адміністрації</t>
  </si>
  <si>
    <t>Кількість одержувачів послуг,  тис. осіб </t>
  </si>
  <si>
    <t xml:space="preserve">Середній розмір витрат на одного одержувача послуг, грн </t>
  </si>
  <si>
    <t>Динаміка одержувачів 
послуг, %</t>
  </si>
  <si>
    <t>Показник витрат,</t>
  </si>
  <si>
    <t>Середня вартість, грн</t>
  </si>
  <si>
    <t>Динаміка кількості  інформаційних видань, %</t>
  </si>
  <si>
    <t xml:space="preserve">Кількість одержувачів, тис. осіб/12 міс.          </t>
  </si>
  <si>
    <t>Середній розмір компенсації, грн/міс.</t>
  </si>
  <si>
    <t>Динаміка середнього розміру компенсації, %</t>
  </si>
  <si>
    <t>Бюджет
м. Києва</t>
  </si>
  <si>
    <t xml:space="preserve">Кількість одержувачів: </t>
  </si>
  <si>
    <t>РАЗОМ</t>
  </si>
  <si>
    <t>Бюджет      м. Києва</t>
  </si>
  <si>
    <t xml:space="preserve">Встановлення лічильників </t>
  </si>
  <si>
    <t>Кількість квартир, од.</t>
  </si>
  <si>
    <t>Динаміка кількості квартир, %</t>
  </si>
  <si>
    <t xml:space="preserve">Встановлення окремим пільговим категоріям населення лічильників холодного та гарячого водопостачання </t>
  </si>
  <si>
    <t>Середньомісячний розмір оплати праці не менше, % від мінімальної заробітної плати</t>
  </si>
  <si>
    <t>1)  матеріальна допомога (щорічна), тис. грн</t>
  </si>
  <si>
    <t>Назва напряму діяльності (пріоритетні завдання)</t>
  </si>
  <si>
    <t xml:space="preserve">Департамент житлово-комунальної інфрастру- ктури </t>
  </si>
  <si>
    <t>Бюджет   м. Києва</t>
  </si>
  <si>
    <t xml:space="preserve">1) середній розмір допомоги на виготовлення та встановлення надгробків, тис. грн 
2) середній розмір допомоги на поховання, тис. грн </t>
  </si>
  <si>
    <t xml:space="preserve">Показник якості </t>
  </si>
  <si>
    <t>Кількість одержувачів, 
тис. осіб</t>
  </si>
  <si>
    <t xml:space="preserve">3. Засоби реабілітації та пересування, од. </t>
  </si>
  <si>
    <t>4.  Взуття, од.</t>
  </si>
  <si>
    <t>5. Устілки, од.</t>
  </si>
  <si>
    <t>4. Середній розмір вартості взуття, грн/од.</t>
  </si>
  <si>
    <t>5. Середній розмір вартості устілок, грн/од.</t>
  </si>
  <si>
    <t>середньорічні витрати на 1 користувача послуг,  грн</t>
  </si>
  <si>
    <t>50,2
5,0</t>
  </si>
  <si>
    <t>Інші пільги</t>
  </si>
  <si>
    <t>Надання інших пільг окремим категоріям громадян відповідно до законодавства</t>
  </si>
  <si>
    <t>3)  капітальний ремонт власних житлових будинків і квартир, осіб</t>
  </si>
  <si>
    <t>Середня вартість:</t>
  </si>
  <si>
    <t>Департамент соціальної політики; районні в місті Києві державні адміністрації</t>
  </si>
  <si>
    <t>1) компенсація за самостійне санаторно-курортне лікування, осіб</t>
  </si>
  <si>
    <t>5. Забезпечувати надання одноразової адресної матеріальної допомоги малозабезпеченим верствам населення міста Києва та киянам, які опинилися в складних життєвих обставинах</t>
  </si>
  <si>
    <r>
      <t xml:space="preserve">Показник витрат, 
</t>
    </r>
    <r>
      <rPr>
        <sz val="12"/>
        <rFont val="Times New Roman"/>
        <family val="1"/>
        <charset val="204"/>
      </rPr>
      <t>тис. грн</t>
    </r>
  </si>
  <si>
    <r>
      <t>Показник якості</t>
    </r>
    <r>
      <rPr>
        <sz val="12"/>
        <rFont val="Times New Roman"/>
        <family val="1"/>
        <charset val="204"/>
      </rPr>
      <t xml:space="preserve"> </t>
    </r>
  </si>
  <si>
    <r>
      <t xml:space="preserve">Показник якості
</t>
    </r>
    <r>
      <rPr>
        <sz val="12"/>
        <rFont val="Times New Roman"/>
        <family val="1"/>
        <charset val="204"/>
      </rPr>
      <t>Динаміка середнього розміру допомоги, %</t>
    </r>
  </si>
  <si>
    <r>
      <t xml:space="preserve">Показник витрат, 
</t>
    </r>
    <r>
      <rPr>
        <sz val="12"/>
        <rFont val="Times New Roman"/>
        <family val="1"/>
        <charset val="204"/>
      </rPr>
      <t>тис. грн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
</t>
    </r>
  </si>
  <si>
    <r>
      <t xml:space="preserve">Показник витрат, 
</t>
    </r>
    <r>
      <rPr>
        <sz val="12"/>
        <rFont val="Times New Roman"/>
        <family val="1"/>
        <charset val="204"/>
      </rPr>
      <t xml:space="preserve">тис. грн   </t>
    </r>
  </si>
  <si>
    <r>
      <t xml:space="preserve">2) кількість користувачів послуг, тис. осіб   </t>
    </r>
    <r>
      <rPr>
        <sz val="12"/>
        <color indexed="9"/>
        <rFont val="Times New Roman"/>
        <family val="1"/>
        <charset val="204"/>
      </rPr>
      <t xml:space="preserve"> н</t>
    </r>
    <r>
      <rPr>
        <sz val="12"/>
        <rFont val="Times New Roman"/>
        <family val="1"/>
        <charset val="204"/>
      </rPr>
      <t xml:space="preserve">   </t>
    </r>
  </si>
  <si>
    <r>
      <t xml:space="preserve">Показник витрат, </t>
    </r>
    <r>
      <rPr>
        <sz val="12"/>
        <rFont val="Times New Roman"/>
        <family val="1"/>
        <charset val="204"/>
      </rPr>
      <t xml:space="preserve">
тис. грн</t>
    </r>
  </si>
  <si>
    <r>
      <t>Показник витрат</t>
    </r>
    <r>
      <rPr>
        <sz val="12"/>
        <rFont val="Times New Roman"/>
        <family val="1"/>
        <charset val="204"/>
      </rPr>
      <t xml:space="preserve">, </t>
    </r>
  </si>
  <si>
    <r>
      <t xml:space="preserve">Показник витрат,
</t>
    </r>
    <r>
      <rPr>
        <sz val="12"/>
        <rFont val="Times New Roman"/>
        <family val="1"/>
        <charset val="204"/>
      </rPr>
      <t>тис. грн</t>
    </r>
  </si>
  <si>
    <r>
      <t>Показник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ефективності</t>
    </r>
  </si>
  <si>
    <r>
      <t xml:space="preserve">Показник продукту
</t>
    </r>
    <r>
      <rPr>
        <sz val="12"/>
        <rFont val="Times New Roman"/>
        <family val="1"/>
        <charset val="204"/>
      </rPr>
      <t>Кількість видів послуг</t>
    </r>
  </si>
  <si>
    <r>
      <t xml:space="preserve">Показник якості 
</t>
    </r>
    <r>
      <rPr>
        <sz val="12"/>
        <rFont val="Times New Roman"/>
        <family val="1"/>
        <charset val="204"/>
      </rPr>
      <t>Динаміка кількості видів послуг, %</t>
    </r>
  </si>
  <si>
    <t>1) Кількість одержувачів членів сімей учасників АТО, осіб</t>
  </si>
  <si>
    <t>2) Кількість одержувачів членів сімей військовослужбовців, осіб</t>
  </si>
  <si>
    <t xml:space="preserve">Бюджет 
м. Києва; </t>
  </si>
  <si>
    <t>Кількість, тис. од.</t>
  </si>
  <si>
    <t>2. Погашення кредиторської заборгованості на компенсацію витрат на навчання студентів з числа дітей з інвалідністю, осіб з  інвалідністю, дітей-сиріт та дітей з малозабезпечених родин у Відкритому міжнародному університеті розвитку людини "Україна"</t>
  </si>
  <si>
    <r>
      <rPr>
        <b/>
        <sz val="12"/>
        <rFont val="Times New Roman"/>
        <family val="1"/>
        <charset val="204"/>
      </rPr>
      <t>Показник витрат,</t>
    </r>
    <r>
      <rPr>
        <sz val="12"/>
        <rFont val="Times New Roman"/>
        <family val="1"/>
        <charset val="204"/>
      </rPr>
      <t xml:space="preserve">         тис. грн                                      (Буде забезпечено погашення кредиторської заборгованості)</t>
    </r>
  </si>
  <si>
    <r>
      <t xml:space="preserve">Показник якості 
</t>
    </r>
    <r>
      <rPr>
        <sz val="12"/>
        <rFont val="Times New Roman"/>
        <family val="1"/>
        <charset val="204"/>
      </rPr>
      <t xml:space="preserve">Динаміка показників витрат на  придбання засобів гігієни, складного протезування, реабілітації та пересування, взуття та устілок, % </t>
    </r>
  </si>
  <si>
    <t>1) компенсація за самостійне санаторно-курортне лікування,  грн/осіб</t>
  </si>
  <si>
    <t>3)  капітальний ремонт власних житлових будинків і квартир, грн/осіб</t>
  </si>
  <si>
    <t>кошти Фонду загально-обов’яз-кового держав-ного соціаль-ного страхуван-ня України на випадок безро-біття</t>
  </si>
  <si>
    <t>2) щомісячна виплата грошової компенсації витрат на автомобільне пальне з розрахунку 50 літрів високооктанового бензину на місяць, осіб</t>
  </si>
  <si>
    <t xml:space="preserve">2) щомісячна виплата грошової компенсації витрат на автомобільне пальне з розрахунку 50 літрів високооктанового бензину на місяць,  грн/осіб
</t>
  </si>
  <si>
    <r>
      <t>Показник ефективності
С</t>
    </r>
    <r>
      <rPr>
        <sz val="12"/>
        <rFont val="Times New Roman"/>
        <family val="1"/>
        <charset val="204"/>
      </rPr>
      <t>ередня вартіст виду послуги, тис. грн</t>
    </r>
  </si>
  <si>
    <t>2019 рік</t>
  </si>
  <si>
    <t>2020 рік</t>
  </si>
  <si>
    <t>2021 рік</t>
  </si>
  <si>
    <t xml:space="preserve">Адресна матеріальна допомога </t>
  </si>
  <si>
    <t>2019-2021</t>
  </si>
  <si>
    <t xml:space="preserve">Кількість одержувачів, осіб </t>
  </si>
  <si>
    <t>Середній розмір допомоги,</t>
  </si>
  <si>
    <t>2) матеріальна допомога (щорічна) (бійці-добровольці), осіб</t>
  </si>
  <si>
    <t>3) матеріальна допомога (членам сімей), осіб</t>
  </si>
  <si>
    <t>10</t>
  </si>
  <si>
    <t>1725</t>
  </si>
  <si>
    <t>9</t>
  </si>
  <si>
    <t>2) матеріальна допомога (щорічна) (бійці-добровольці), тис. грн</t>
  </si>
  <si>
    <t>3) матеріальна допомога (членам сімей), тис. грн</t>
  </si>
  <si>
    <t>8. Здійснювати привітання мешканців м. Києва, які відзначають свій 100-річний ювілей, з врученням матеріальної допомоги, квітів, адреса та подарунку</t>
  </si>
  <si>
    <t>100
50</t>
  </si>
  <si>
    <t xml:space="preserve">100
50
</t>
  </si>
  <si>
    <t>50,4
5,0</t>
  </si>
  <si>
    <t>50,6
5,0</t>
  </si>
  <si>
    <t>1. Надавати адресну матеріальну допомогу студентам з інвалідністю, сиротам, позбавленим батьківського піклування, із сімей Героїв Небесної Сотні та з малозабезпечених сімей на часткову оплату навчання у вищих навчальних закладах за їх вибором</t>
  </si>
  <si>
    <t>90</t>
  </si>
  <si>
    <t>4. Забезпечувати оздоровлення з курсом реабілітації у супроводі одного із батьків або законного представника, дітей з інвалідністю, інвалідність яких пов’язана із захворюванням нервової системи, що супроводжується руховими порушеннями</t>
  </si>
  <si>
    <t>Сприяти забезпеченню: 
миючими засобами малозабезпечених громадян, які не здатні до самообслуговування та перебувають на обліку в міському та/або районних  територіальних центрах соціального обслуговування м. Києва;
комплектами постільної білизни громадян, які не здатні до самообслуговування, мають V групу рухової активності та перебувають на обліку в міському та/або районних територіальних центрах соціального обслуговування  м. Києва</t>
  </si>
  <si>
    <t xml:space="preserve">Середня вартість 
1 комплекту, грн </t>
  </si>
  <si>
    <t>Кількість одержувачів постільної білизни,  осіб </t>
  </si>
  <si>
    <t>Кількість одержувачів миючих засобів,  осіб </t>
  </si>
  <si>
    <t>осіб</t>
  </si>
  <si>
    <t xml:space="preserve">Кількість одержувачів, </t>
  </si>
  <si>
    <t>Середня вартість місячного проїзного квитка, грн</t>
  </si>
  <si>
    <t>4) матеріальна допомога (постраждалим учасникам Революції Гідності), осіб</t>
  </si>
  <si>
    <t>5) адресна матеріальна допомога малолітнім та неповнолітнім дітям, пасинкам, падчеркам (щомісячна), (діти АТО) осіб</t>
  </si>
  <si>
    <t>6)  матеріальна допомога членам сімей киян-учасників АТО, які перебувають в полоні або зникли безвісті, осіб</t>
  </si>
  <si>
    <t>7) оплата житлово-комунальних послуг,  сімей</t>
  </si>
  <si>
    <t>8) адресна матеріальна допомога малолітнім та неповнолітнім дітям, пасинкам, падчеркам (щомісячна), осіб</t>
  </si>
  <si>
    <t>5) адресна матеріальна допомога малолітнім та неповнолітнім дітям, пасинкам, падчеркам (щомісячна), (діти АТО), тис. грн</t>
  </si>
  <si>
    <t>6) матеріальна допомога членам сімей киян-учасників АТО, які перебувають в полоні або зникли безвісті, тис. грн</t>
  </si>
  <si>
    <t>7) оплата житлово-комунальних послуг (щомісячно), грн</t>
  </si>
  <si>
    <t>4) матеріальна допомога (постраждалим учасникам Революції Гідності), 
тис. грн</t>
  </si>
  <si>
    <t>9. Надавати матеріальну допомогу на придбання твердого палива ветеранам війни та малозабезпеченим сім'ям, які отримують субсидії</t>
  </si>
  <si>
    <t>10. Надавати щомісячну адресну соціальну матеріальну допомогу дітям-сиротам та окремим категоріям осіб з інвалідністю</t>
  </si>
  <si>
    <t>Забезпечення миючими засобами та постільною білизною</t>
  </si>
  <si>
    <t>Розділ 6. "Напрями діяльності, перелік завдань і заходів  та результативні  показники по міській цільовій програмі "Турбота. Назустріч киянам" на 2019-2021 роки" викласти в такій редакції:</t>
  </si>
  <si>
    <t>11. Надавати матеріальну допомогу жінкам, зареєстрованим у місті Києві, які народили трійню і більше дітей, за поданням Департаменту охорони здоров'я виконавчого органу Київської міської ради (Київської міської державної адміністрації)</t>
  </si>
  <si>
    <t>Київський міський голова                                                                                                                                                                                             Віталій КЛИЧКО</t>
  </si>
  <si>
    <t>1) матеріальна допомога (щорічна), тис. осіб</t>
  </si>
  <si>
    <t>Надання комплексної соціально-психологічної допомоги</t>
  </si>
  <si>
    <r>
      <t xml:space="preserve">Показник ефективності
</t>
    </r>
    <r>
      <rPr>
        <sz val="12"/>
        <rFont val="Times New Roman"/>
        <family val="1"/>
        <charset val="204"/>
      </rPr>
      <t>1. Середній розмір вартості засобів гігієни, грн</t>
    </r>
  </si>
  <si>
    <r>
      <t>2. Надавати кошти на стаціонарне лікування, в тому числі ендопротезування, слухопротезування та протезування ока, компенсації витрат на стаціонарне лікування киянам,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які брали безпосередню участь в антитерористичній операції, забезпеченні її проведення, у здійсненні заходів із забезпечення національної безпеки і оборони (далі - учасники відсічі збройної агресії РФ), особам, яким видано посвідчення бійця-добровольця, який брав участь у захисті територіальної цілісності та державного сувіренітету на сході України (далі -  бійці-добровольці), членам сімей Героїв Небесної Сотні, членам сімей загиблих (померлих) киянам, які брали безпосередню участь в антитерористичній операції, забезпеченні її проведення, учасникам відсічі збройної агресії РФ</t>
    </r>
  </si>
  <si>
    <t xml:space="preserve">1.  Забезпечувати надання комплексної соціально-психологічної допомоги  киянам, які брали безпосередню участь в антитерористичній операції, забезпеченні її проведення, учасникам відсічі збройної агресії РФ, бійцям - добровольцям, членам їх сімей та членам сімей загиблих (померлих) киян, які брали безпосередню участь в антитерористичній операції, забезпеченні її проведення, учасників відсічі збройної агресії РФ, бійців - добровольців </t>
  </si>
  <si>
    <t>2. Забезпечувати випуск методичних інформаційних видань з питань легалізації трудових відносин для розміщення у громадськомутранспорті, з правових, соціально-економічних питань, професійної орієнтації, переорієнтації, психологічної підтримки осіб з інвалідністю, киян, які брали безпосередню участь в антитерористичній операції, забезпеченні її проведення, учасникам відсічі збройної агресії РФ, бійців-добровольців та інших категорій киян</t>
  </si>
  <si>
    <t xml:space="preserve">2. Забезпечувати придбання комплексних проїзних квитків у КП «Київський метрополітен» для компенсації проїзду міським пасажирським транспортом військовослужбовців військових частин
N2260,  2269, 3027,  3030, 3066, 3078, 1465, 1498, 2428,  А0222, А0525, А1799,А1937, А2299, А4193 , які дислокуються на території міста Києва для виконання покладених на них обов'язків 
</t>
  </si>
  <si>
    <t xml:space="preserve">2. Забезпечувати оздоровлення у супроводі матері, батька або особи, яка замінює батьків:
- дітей киян, які брали безпосередню участь в антитерористичній операції, забезпеченні її проведення, учасників відсічі збройної агресії РФ віком до 14 років; 
- дітей-киян військовослужбовців військових частин N2260,  2269, 3027,  3030, 3066, 3078, 1465, 1498, 2428,  А0222, А0525, А1799,А1937, А2299,                                                                                                                                                                                     А4193  які дислокуються на території міста Києва, віком до 14 років; 
- дітей загиблих (померлих) киян, які брали безпосередню участь в антитерористичній операції, забезпеченні її проведення, учасників відсічі збройної агресії РФ, віком до 18 років
</t>
  </si>
  <si>
    <t xml:space="preserve"> 3. Забезпечувати 
оздоровлення з курсом реабілітації дітей та осіб з інвалідністю Дарницького та Святошинського дитячих будинків-інтернатів</t>
  </si>
  <si>
    <t>Оперативна ціль: Підвищення соціальної захищеності мешканців</t>
  </si>
  <si>
    <t>Завдання 1.2. Підвищення ефективності функціонування системи соціальної допомоги</t>
  </si>
  <si>
    <t>Сектор 2.3. "Соціальна підтримка та допомога" Стратегії розвитку міста Києва до 2025 року</t>
  </si>
  <si>
    <t xml:space="preserve">Забезпечення закупівлі додаткових соціальних послуг,  в т. ч. послуги соціальної адаптації дітей та  осіб з інвалідністю </t>
  </si>
  <si>
    <r>
      <t>Показник якості</t>
    </r>
    <r>
      <rPr>
        <sz val="11"/>
        <rFont val="Times New Roman"/>
        <family val="1"/>
        <charset val="204"/>
      </rPr>
      <t xml:space="preserve"> 
Динаміка одержувачів, %</t>
    </r>
  </si>
  <si>
    <t>8) адресна матеріальна допомога малолітнім та неповнолітнім дітям, пасинкам,  падчеркам (щомісячно) (діти РГ), 
тис. грн</t>
  </si>
  <si>
    <r>
      <rPr>
        <b/>
        <sz val="12"/>
        <rFont val="Times New Roman"/>
        <family val="1"/>
        <charset val="204"/>
      </rPr>
      <t xml:space="preserve">Показник витрат, </t>
    </r>
    <r>
      <rPr>
        <sz val="12"/>
        <rFont val="Times New Roman"/>
        <family val="1"/>
        <charset val="204"/>
      </rPr>
      <t xml:space="preserve">
тис. грн
</t>
    </r>
  </si>
  <si>
    <t>Кількість одержувачів (осіб)</t>
  </si>
  <si>
    <t>Середній розмір допомоги, грн/міс.</t>
  </si>
  <si>
    <t>13. Надавати щомісячну матеріальну допомогу почесним громадянам міста Києва, які досягли пенсійного віку</t>
  </si>
  <si>
    <t xml:space="preserve">які загинули (померли) чи пропали безвісти на території республіки Афганістан, яким встановлено відповідний статус згідно з Законом України "Про статус ветеранів війни, гарантії їх соціального захисту" або "Про соціальний і правовий захист військовослужбовців та членів їх сімей"; учасникам війни з числа учасників, які брали безпосередню участь в антитерористичній операції, забезпеченні її проведення, учасникам відсічі збройної агресії РФ, яким встановлено статус згідно з Законом України "Про статус ветеранів війни, гарантії їх соціального захисту", розмір середньомісячного сукупного доходу сім'ї яких у розрахунку на одну особу за попередні шість місяців перевищує величину доходу, який дає право на податкову соціальну пільгу;
членам сімей киян-Героїв Небесної Сотні, киянам - постраждалим учасника Революції Гідності  </t>
  </si>
  <si>
    <t xml:space="preserve">бійцям-добровольцям та членам їх сімей; членам сімей загиблих (померлих) киян, киянам, які брали безпосередню участь в антитерористичній операції, забезпеченні її проведення, учасникам відсічі збройної агресії РФ, які перебувають у полоні або зникли безвісті, в тому числі членам сімей загиблих (померлих) киян, які брали безпосередню участь в антитерористичній операції, забезпеченні її проведення, учасників відсічі збройної агресії РФ, яким встановлено відповідний статус згідно з Законом України "Про статус ветеранів війни, гарантії їх соціального захисту";
киянам-членам сімей учасників бойових дій та військовослужбовців, </t>
  </si>
  <si>
    <t>-</t>
  </si>
  <si>
    <r>
      <rPr>
        <b/>
        <sz val="12"/>
        <rFont val="Times New Roman"/>
        <family val="1"/>
        <charset val="204"/>
      </rPr>
      <t>Показник витрат</t>
    </r>
    <r>
      <rPr>
        <sz val="12"/>
        <rFont val="Times New Roman"/>
        <family val="1"/>
        <charset val="204"/>
      </rPr>
      <t>, 
тис. грн</t>
    </r>
  </si>
  <si>
    <t>Середній розмір допомоги,  грн/міс.</t>
  </si>
  <si>
    <t>Компенсація за пільговий проїзд</t>
  </si>
  <si>
    <t xml:space="preserve">3. Забезпечувати надання:
щорічної матеріальної допомоги: киянам, які брали безпосередню участь в антитерористичній операції, забезпеченні її проведення, учасникам відсічі збройної агресії РФ, бійцям - добровольцям; 
киянам, постраждалим учасникам Революції Гідності, які отримали легкі, середні, тяжкі тілесні ушкодження;
членам сімей загиблих (померлих) киян, які брали безпосередню участь в антитерористичній операції, забезпеченні її проведення, учасників відсічі збройної агресії РФ;
членам сімей киян, які брали безпосередню участь в антитерористичній операції, забезпеченні її проведення, учасників відсічі збройної агресії РФ, які перебувають у полоні або зникли безвісті; членам сімей киян, які загинули або померли внаслідок поранень, каліцтва, контузії  чи інших ушкоджень здоров’я, одержаних під час участі у Революції Гідності;                                                                                                                                                                                              щомісячної адресної матеріальної допомоги:                                                                                                                                                                                                                         малолітнім та неповнолітнім дітям, пасинкам, падчеркам киян, які загинули або померли внаслідок поранень, каліцтва, контузії чи інших ушкоджень здоров’я, одержавних під час участі у Революції Гідності;  неповнолітнім дітям, пасинкам, падчеркам із сімей загиблих (померлих) киян, які брали безпосередню участь в антитерористичній операції, забезпеченні її проведення, учасникам відсічі збройної агресії РФ;                                                                                        для покриття витрат на оплату житлово-комунальних послуг: </t>
  </si>
  <si>
    <r>
      <t>киянам, які брали безпосередню участь в антитерористичній операції, забезпеченні її проведення, учасникам відсічі збройної агресії РФ,</t>
    </r>
    <r>
      <rPr>
        <b/>
        <sz val="12"/>
        <rFont val="Times New Roman"/>
        <family val="1"/>
        <charset val="204"/>
      </rPr>
      <t xml:space="preserve">
</t>
    </r>
  </si>
  <si>
    <t>Оплата за виконані роботи залучених зареєстрованих безробітних та інших категорій осіб для участі в оплачуваних громадських роботах з метою матеріальної підтримки та додаткового стимулювання мотивації до праці в інтересах територіальної громади міста</t>
  </si>
  <si>
    <t>4.Забезпечувати безоплатне поховання киян, які брали безпосередню участь в антитерористичній операції, забезпеченні її проведення, учасників відсічі збройної агресії РФ, бійців-добровольців, на яких не поширюється дія статті 14 Закону України "Про поховання та похоронну справу"</t>
  </si>
  <si>
    <t xml:space="preserve">7. Сприяти забезпеченню: осіб з інвалідністю, дітей з інвалідністю, осіб похилого віку та жінок, які зазнали мастектомію протезами, (у тому числі молочних залоз для занять фізкультурою та плаванням, ліфами та компресійними рукавами) засобами пересування, реабілітації та складного протезування; малозабезпечених громадян, осіб похилого віку, дітей з інвалідністю засобами особистої гігієни (підгузками, пелюшками та урологічними прокладками);  дітей з малозабезпечених та багатодітних сімей засобами особистої гігієни (підгузками та пелюшками) та киян, в першу чергу осіб з інвалідністю, ортопедичним взуттям та ортопедичними устілками </t>
  </si>
  <si>
    <t xml:space="preserve">12. Надавати матеріальну допомогу на часткову компенсацію членам сімей загиблих (померлих) киянам, які брали безпосередню участь в антитерористичній операції, забезпеченні її проведення, учасникам відсічі збройної агресії РФ, членам сімей загиблих (померлих) бійців-добровольців на виготовлення та встановлення надгробків та допомогу на поховання киян, які брали безпосередню участь в антитерористичній операції, забезпеченні її проведення, учасників відсічі збройної агресії РФ та  бійців-добровольців
</t>
  </si>
  <si>
    <t>14.Забезпечувати часткову компенсацію витрат окремим категоріям киян на придбання продуктів першої необхідності</t>
  </si>
  <si>
    <t xml:space="preserve">1. Забезпечувати компенсацію  за пільговий проїзд міським пасажирським транспортом окремих категорій осіб, право безоплатного проїзду для яких встановлено рішеннями Київської міської ради, а також студентам  вищих навчальних закладів I-IV рівнів акредитації та учнів професійно-технічних навчальних закладів </t>
  </si>
  <si>
    <t>1. Забезпечувати оздоровлення ветеранів війни та праці,  членів сімей загиблих (померлих)  ветеранів війни, яким виповнилося 18 років,  постраждалих учасників Революції Гідності,  осіб з інвалідністю, дітей війни, громадян, які постраждали внаслідок Чорнобильської катастрофи, м. Києва</t>
  </si>
  <si>
    <t>4) щорічна виплата грошової компенсації витрат за проїзд  громадянам, які постраждали внаслідок аварії на ЧАЕС, осіб</t>
  </si>
  <si>
    <t xml:space="preserve">Динаміка середньої вартості компенсації на лікування, пальне, ремонт квартир, проїзд % </t>
  </si>
  <si>
    <t xml:space="preserve">РАЗОМ ПО ПРОГРАМІ: 9 431617,8 тис грн,  в  т. ч.:  кошти бюджету   м. Києва -                                       9 430121,8 тис грн, кошти інших джерел - 1 496,0 тис грн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</si>
</sst>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8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.5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</cellStyleXfs>
  <cellXfs count="445">
    <xf numFmtId="0" fontId="0" fillId="0" borderId="0" xfId="0"/>
    <xf numFmtId="0" fontId="0" fillId="16" borderId="0" xfId="0" applyFill="1"/>
    <xf numFmtId="164" fontId="0" fillId="16" borderId="0" xfId="0" applyNumberFormat="1" applyFill="1"/>
    <xf numFmtId="164" fontId="7" fillId="16" borderId="10" xfId="0" applyNumberFormat="1" applyFont="1" applyFill="1" applyBorder="1" applyAlignment="1">
      <alignment horizontal="center" vertical="top" wrapText="1"/>
    </xf>
    <xf numFmtId="164" fontId="7" fillId="16" borderId="4" xfId="0" applyNumberFormat="1" applyFont="1" applyFill="1" applyBorder="1" applyAlignment="1">
      <alignment horizontal="center" vertical="top" wrapText="1"/>
    </xf>
    <xf numFmtId="164" fontId="7" fillId="16" borderId="0" xfId="0" applyNumberFormat="1" applyFont="1" applyFill="1" applyBorder="1"/>
    <xf numFmtId="164" fontId="7" fillId="16" borderId="0" xfId="0" applyNumberFormat="1" applyFont="1" applyFill="1" applyBorder="1" applyAlignment="1">
      <alignment horizontal="center" vertical="top" wrapText="1"/>
    </xf>
    <xf numFmtId="164" fontId="7" fillId="16" borderId="10" xfId="0" applyNumberFormat="1" applyFont="1" applyFill="1" applyBorder="1"/>
    <xf numFmtId="0" fontId="8" fillId="16" borderId="16" xfId="0" applyFont="1" applyFill="1" applyBorder="1" applyAlignment="1">
      <alignment horizontal="left" vertical="top" wrapText="1"/>
    </xf>
    <xf numFmtId="0" fontId="7" fillId="16" borderId="16" xfId="0" applyFont="1" applyFill="1" applyBorder="1" applyAlignment="1">
      <alignment horizontal="left" vertical="top" wrapText="1"/>
    </xf>
    <xf numFmtId="0" fontId="7" fillId="16" borderId="8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top" wrapText="1"/>
    </xf>
    <xf numFmtId="164" fontId="7" fillId="0" borderId="14" xfId="0" applyNumberFormat="1" applyFont="1" applyFill="1" applyBorder="1" applyAlignment="1">
      <alignment horizontal="center" vertical="top" wrapText="1"/>
    </xf>
    <xf numFmtId="164" fontId="7" fillId="0" borderId="15" xfId="0" applyNumberFormat="1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left" vertical="top" wrapText="1"/>
    </xf>
    <xf numFmtId="164" fontId="7" fillId="0" borderId="17" xfId="0" applyNumberFormat="1" applyFont="1" applyFill="1" applyBorder="1" applyAlignment="1">
      <alignment horizontal="center" vertical="top" wrapText="1"/>
    </xf>
    <xf numFmtId="164" fontId="7" fillId="0" borderId="18" xfId="0" applyNumberFormat="1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164" fontId="7" fillId="0" borderId="10" xfId="0" applyNumberFormat="1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left" vertical="top" wrapText="1"/>
    </xf>
    <xf numFmtId="164" fontId="7" fillId="0" borderId="4" xfId="0" applyNumberFormat="1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vertical="top" wrapText="1"/>
    </xf>
    <xf numFmtId="0" fontId="7" fillId="0" borderId="20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11" fillId="0" borderId="2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center" vertical="top" wrapText="1"/>
    </xf>
    <xf numFmtId="164" fontId="7" fillId="0" borderId="16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left"/>
    </xf>
    <xf numFmtId="0" fontId="7" fillId="0" borderId="8" xfId="0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0" fontId="8" fillId="0" borderId="21" xfId="0" applyFont="1" applyFill="1" applyBorder="1" applyAlignment="1">
      <alignment horizontal="left" vertical="top" wrapText="1"/>
    </xf>
    <xf numFmtId="164" fontId="7" fillId="0" borderId="22" xfId="0" applyNumberFormat="1" applyFont="1" applyFill="1" applyBorder="1" applyAlignment="1">
      <alignment horizontal="center" vertical="top" wrapText="1"/>
    </xf>
    <xf numFmtId="164" fontId="7" fillId="0" borderId="23" xfId="0" applyNumberFormat="1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left" vertical="top" wrapText="1"/>
    </xf>
    <xf numFmtId="2" fontId="7" fillId="0" borderId="17" xfId="0" applyNumberFormat="1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left" vertical="top" wrapText="1"/>
    </xf>
    <xf numFmtId="164" fontId="7" fillId="0" borderId="26" xfId="0" applyNumberFormat="1" applyFont="1" applyFill="1" applyBorder="1" applyAlignment="1">
      <alignment horizontal="center" vertical="top" wrapText="1"/>
    </xf>
    <xf numFmtId="164" fontId="7" fillId="0" borderId="27" xfId="0" applyNumberFormat="1" applyFont="1" applyFill="1" applyBorder="1" applyAlignment="1">
      <alignment horizontal="center" vertical="top" wrapText="1"/>
    </xf>
    <xf numFmtId="164" fontId="7" fillId="0" borderId="0" xfId="0" applyNumberFormat="1" applyFont="1" applyFill="1" applyBorder="1" applyAlignment="1">
      <alignment horizontal="center" vertical="top" wrapText="1"/>
    </xf>
    <xf numFmtId="164" fontId="7" fillId="0" borderId="17" xfId="0" applyNumberFormat="1" applyFont="1" applyFill="1" applyBorder="1"/>
    <xf numFmtId="164" fontId="7" fillId="0" borderId="0" xfId="0" applyNumberFormat="1" applyFont="1" applyFill="1" applyBorder="1"/>
    <xf numFmtId="164" fontId="7" fillId="0" borderId="18" xfId="0" applyNumberFormat="1" applyFont="1" applyFill="1" applyBorder="1"/>
    <xf numFmtId="164" fontId="11" fillId="0" borderId="0" xfId="0" applyNumberFormat="1" applyFont="1" applyFill="1" applyBorder="1" applyAlignment="1">
      <alignment horizontal="center" vertical="top" wrapText="1"/>
    </xf>
    <xf numFmtId="164" fontId="11" fillId="0" borderId="18" xfId="0" applyNumberFormat="1" applyFont="1" applyFill="1" applyBorder="1" applyAlignment="1">
      <alignment horizontal="center" vertical="top" wrapText="1"/>
    </xf>
    <xf numFmtId="0" fontId="8" fillId="0" borderId="22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left" vertical="top" wrapText="1"/>
    </xf>
    <xf numFmtId="0" fontId="8" fillId="0" borderId="29" xfId="0" applyFont="1" applyFill="1" applyBorder="1" applyAlignment="1">
      <alignment horizontal="left" vertical="top" wrapText="1"/>
    </xf>
    <xf numFmtId="164" fontId="7" fillId="0" borderId="19" xfId="0" applyNumberFormat="1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left" vertical="top" wrapText="1"/>
    </xf>
    <xf numFmtId="164" fontId="7" fillId="0" borderId="20" xfId="0" applyNumberFormat="1" applyFont="1" applyFill="1" applyBorder="1" applyAlignment="1">
      <alignment horizontal="center" vertical="top" wrapText="1"/>
    </xf>
    <xf numFmtId="0" fontId="7" fillId="0" borderId="30" xfId="0" applyFont="1" applyFill="1" applyBorder="1" applyAlignment="1">
      <alignment horizontal="left" vertical="top" wrapText="1"/>
    </xf>
    <xf numFmtId="2" fontId="7" fillId="0" borderId="10" xfId="0" applyNumberFormat="1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horizontal="left" vertical="top" wrapText="1"/>
    </xf>
    <xf numFmtId="164" fontId="7" fillId="0" borderId="32" xfId="0" applyNumberFormat="1" applyFont="1" applyFill="1" applyBorder="1" applyAlignment="1">
      <alignment horizontal="center" vertical="top" wrapText="1"/>
    </xf>
    <xf numFmtId="164" fontId="7" fillId="0" borderId="7" xfId="0" applyNumberFormat="1" applyFont="1" applyFill="1" applyBorder="1" applyAlignment="1">
      <alignment horizontal="center" vertical="top" wrapText="1"/>
    </xf>
    <xf numFmtId="164" fontId="7" fillId="0" borderId="29" xfId="0" applyNumberFormat="1" applyFont="1" applyFill="1" applyBorder="1" applyAlignment="1">
      <alignment horizontal="center" vertical="top" wrapText="1"/>
    </xf>
    <xf numFmtId="164" fontId="7" fillId="0" borderId="30" xfId="0" applyNumberFormat="1" applyFont="1" applyFill="1" applyBorder="1"/>
    <xf numFmtId="164" fontId="7" fillId="0" borderId="10" xfId="0" applyNumberFormat="1" applyFont="1" applyFill="1" applyBorder="1"/>
    <xf numFmtId="164" fontId="7" fillId="0" borderId="20" xfId="0" applyNumberFormat="1" applyFont="1" applyFill="1" applyBorder="1"/>
    <xf numFmtId="164" fontId="7" fillId="0" borderId="30" xfId="0" applyNumberFormat="1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left" vertical="top" wrapText="1"/>
    </xf>
    <xf numFmtId="164" fontId="7" fillId="0" borderId="31" xfId="0" applyNumberFormat="1" applyFont="1" applyFill="1" applyBorder="1" applyAlignment="1">
      <alignment horizontal="center" vertical="top" wrapText="1"/>
    </xf>
    <xf numFmtId="164" fontId="7" fillId="0" borderId="33" xfId="0" applyNumberFormat="1" applyFont="1" applyFill="1" applyBorder="1" applyAlignment="1">
      <alignment horizontal="center" vertical="top" wrapText="1"/>
    </xf>
    <xf numFmtId="164" fontId="7" fillId="0" borderId="28" xfId="0" applyNumberFormat="1" applyFont="1" applyFill="1" applyBorder="1" applyAlignment="1">
      <alignment horizontal="center" vertical="top" wrapText="1"/>
    </xf>
    <xf numFmtId="164" fontId="7" fillId="0" borderId="34" xfId="0" applyNumberFormat="1" applyFont="1" applyFill="1" applyBorder="1" applyAlignment="1">
      <alignment horizontal="center" vertical="top" wrapText="1"/>
    </xf>
    <xf numFmtId="1" fontId="7" fillId="0" borderId="17" xfId="0" applyNumberFormat="1" applyFont="1" applyFill="1" applyBorder="1" applyAlignment="1">
      <alignment horizontal="center" vertical="top" wrapText="1"/>
    </xf>
    <xf numFmtId="1" fontId="7" fillId="0" borderId="0" xfId="0" applyNumberFormat="1" applyFont="1" applyFill="1" applyBorder="1" applyAlignment="1">
      <alignment horizontal="center" vertical="top" wrapText="1"/>
    </xf>
    <xf numFmtId="1" fontId="7" fillId="0" borderId="18" xfId="0" applyNumberFormat="1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horizontal="center" vertical="top" wrapText="1"/>
    </xf>
    <xf numFmtId="0" fontId="8" fillId="0" borderId="33" xfId="0" applyFont="1" applyFill="1" applyBorder="1" applyAlignment="1">
      <alignment horizontal="left" vertical="top" wrapText="1"/>
    </xf>
    <xf numFmtId="0" fontId="7" fillId="0" borderId="37" xfId="0" applyFont="1" applyFill="1" applyBorder="1" applyAlignment="1">
      <alignment vertical="top" wrapText="1"/>
    </xf>
    <xf numFmtId="0" fontId="7" fillId="0" borderId="17" xfId="0" applyFont="1" applyFill="1" applyBorder="1" applyAlignment="1">
      <alignment vertical="top" wrapText="1"/>
    </xf>
    <xf numFmtId="0" fontId="7" fillId="0" borderId="28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left" vertical="top" wrapText="1"/>
    </xf>
    <xf numFmtId="164" fontId="7" fillId="0" borderId="11" xfId="0" applyNumberFormat="1" applyFont="1" applyFill="1" applyBorder="1" applyAlignment="1">
      <alignment horizontal="center" vertical="top" wrapText="1"/>
    </xf>
    <xf numFmtId="1" fontId="7" fillId="0" borderId="10" xfId="0" applyNumberFormat="1" applyFont="1" applyFill="1" applyBorder="1" applyAlignment="1">
      <alignment horizontal="center" vertical="top" wrapText="1"/>
    </xf>
    <xf numFmtId="164" fontId="7" fillId="0" borderId="5" xfId="0" applyNumberFormat="1" applyFont="1" applyFill="1" applyBorder="1" applyAlignment="1">
      <alignment horizontal="center" vertical="top" wrapText="1"/>
    </xf>
    <xf numFmtId="1" fontId="7" fillId="0" borderId="20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164" fontId="7" fillId="0" borderId="6" xfId="0" applyNumberFormat="1" applyFont="1" applyFill="1" applyBorder="1" applyAlignment="1">
      <alignment horizontal="center" vertical="top" wrapText="1"/>
    </xf>
    <xf numFmtId="164" fontId="7" fillId="0" borderId="17" xfId="0" applyNumberFormat="1" applyFont="1" applyFill="1" applyBorder="1" applyAlignment="1">
      <alignment horizontal="center" vertical="top"/>
    </xf>
    <xf numFmtId="0" fontId="8" fillId="0" borderId="26" xfId="0" applyFont="1" applyFill="1" applyBorder="1" applyAlignment="1">
      <alignment horizontal="left" vertical="top" wrapText="1"/>
    </xf>
    <xf numFmtId="164" fontId="7" fillId="0" borderId="26" xfId="0" applyNumberFormat="1" applyFont="1" applyFill="1" applyBorder="1" applyAlignment="1">
      <alignment vertical="top" wrapText="1"/>
    </xf>
    <xf numFmtId="164" fontId="11" fillId="0" borderId="17" xfId="0" applyNumberFormat="1" applyFont="1" applyFill="1" applyBorder="1" applyAlignment="1">
      <alignment horizontal="center" vertical="top" wrapText="1"/>
    </xf>
    <xf numFmtId="164" fontId="13" fillId="0" borderId="17" xfId="0" applyNumberFormat="1" applyFont="1" applyFill="1" applyBorder="1" applyAlignment="1">
      <alignment horizontal="center" vertical="top" wrapText="1"/>
    </xf>
    <xf numFmtId="164" fontId="13" fillId="0" borderId="18" xfId="0" applyNumberFormat="1" applyFont="1" applyFill="1" applyBorder="1" applyAlignment="1">
      <alignment horizontal="center" vertical="top" wrapText="1"/>
    </xf>
    <xf numFmtId="164" fontId="7" fillId="0" borderId="24" xfId="0" applyNumberFormat="1" applyFont="1" applyFill="1" applyBorder="1" applyAlignment="1">
      <alignment horizontal="center" vertical="top" wrapText="1"/>
    </xf>
    <xf numFmtId="164" fontId="7" fillId="0" borderId="25" xfId="0" applyNumberFormat="1" applyFont="1" applyFill="1" applyBorder="1" applyAlignment="1">
      <alignment horizontal="center" vertical="top" wrapText="1"/>
    </xf>
    <xf numFmtId="164" fontId="7" fillId="0" borderId="10" xfId="0" applyNumberFormat="1" applyFont="1" applyFill="1" applyBorder="1" applyAlignment="1">
      <alignment vertical="top" wrapText="1"/>
    </xf>
    <xf numFmtId="164" fontId="7" fillId="0" borderId="16" xfId="0" applyNumberFormat="1" applyFont="1" applyFill="1" applyBorder="1" applyAlignment="1">
      <alignment vertical="top" wrapText="1"/>
    </xf>
    <xf numFmtId="164" fontId="7" fillId="17" borderId="0" xfId="0" applyNumberFormat="1" applyFont="1" applyFill="1" applyBorder="1" applyAlignment="1">
      <alignment horizontal="center" vertical="top" wrapText="1"/>
    </xf>
    <xf numFmtId="164" fontId="7" fillId="17" borderId="7" xfId="0" applyNumberFormat="1" applyFont="1" applyFill="1" applyBorder="1" applyAlignment="1">
      <alignment horizontal="center" vertical="top" wrapText="1"/>
    </xf>
    <xf numFmtId="49" fontId="7" fillId="0" borderId="2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7" fillId="0" borderId="17" xfId="0" applyNumberFormat="1" applyFont="1" applyFill="1" applyBorder="1" applyAlignment="1">
      <alignment horizontal="center" vertical="top" wrapText="1"/>
    </xf>
    <xf numFmtId="164" fontId="7" fillId="0" borderId="18" xfId="0" applyNumberFormat="1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left" vertical="top" wrapText="1"/>
    </xf>
    <xf numFmtId="164" fontId="7" fillId="0" borderId="20" xfId="0" applyNumberFormat="1" applyFont="1" applyFill="1" applyBorder="1" applyAlignment="1">
      <alignment horizontal="center" vertical="center" wrapText="1"/>
    </xf>
    <xf numFmtId="164" fontId="7" fillId="0" borderId="17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0" borderId="32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1" fontId="7" fillId="0" borderId="30" xfId="0" applyNumberFormat="1" applyFont="1" applyFill="1" applyBorder="1" applyAlignment="1">
      <alignment horizontal="center" vertical="top" wrapText="1"/>
    </xf>
    <xf numFmtId="164" fontId="7" fillId="0" borderId="30" xfId="0" applyNumberFormat="1" applyFont="1" applyFill="1" applyBorder="1" applyAlignment="1">
      <alignment horizontal="center" vertical="center" wrapText="1"/>
    </xf>
    <xf numFmtId="1" fontId="7" fillId="0" borderId="30" xfId="0" applyNumberFormat="1" applyFont="1" applyFill="1" applyBorder="1" applyAlignment="1">
      <alignment horizontal="center" vertical="center" wrapText="1"/>
    </xf>
    <xf numFmtId="1" fontId="7" fillId="0" borderId="17" xfId="0" applyNumberFormat="1" applyFont="1" applyFill="1" applyBorder="1" applyAlignment="1">
      <alignment horizontal="center" vertical="center" wrapText="1"/>
    </xf>
    <xf numFmtId="1" fontId="7" fillId="0" borderId="18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3" fontId="7" fillId="0" borderId="24" xfId="0" applyNumberFormat="1" applyFont="1" applyFill="1" applyBorder="1" applyAlignment="1">
      <alignment horizontal="center" vertical="top" wrapText="1"/>
    </xf>
    <xf numFmtId="3" fontId="7" fillId="0" borderId="17" xfId="0" applyNumberFormat="1" applyFont="1" applyFill="1" applyBorder="1" applyAlignment="1">
      <alignment horizontal="center" vertical="top" wrapText="1"/>
    </xf>
    <xf numFmtId="3" fontId="7" fillId="0" borderId="18" xfId="0" applyNumberFormat="1" applyFont="1" applyFill="1" applyBorder="1" applyAlignment="1">
      <alignment horizontal="center" vertical="top" wrapText="1"/>
    </xf>
    <xf numFmtId="164" fontId="7" fillId="0" borderId="8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164" fontId="7" fillId="17" borderId="17" xfId="0" applyNumberFormat="1" applyFont="1" applyFill="1" applyBorder="1" applyAlignment="1">
      <alignment horizontal="center" vertical="top" wrapText="1"/>
    </xf>
    <xf numFmtId="164" fontId="7" fillId="17" borderId="18" xfId="0" applyNumberFormat="1" applyFont="1" applyFill="1" applyBorder="1" applyAlignment="1">
      <alignment horizontal="center" vertical="top" wrapText="1"/>
    </xf>
    <xf numFmtId="164" fontId="7" fillId="17" borderId="10" xfId="0" applyNumberFormat="1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left" vertical="top" wrapText="1"/>
    </xf>
    <xf numFmtId="1" fontId="7" fillId="17" borderId="10" xfId="0" applyNumberFormat="1" applyFont="1" applyFill="1" applyBorder="1" applyAlignment="1">
      <alignment horizontal="center" vertical="top" wrapText="1"/>
    </xf>
    <xf numFmtId="1" fontId="7" fillId="17" borderId="0" xfId="0" applyNumberFormat="1" applyFont="1" applyFill="1" applyBorder="1" applyAlignment="1">
      <alignment horizontal="center" vertical="top" wrapText="1"/>
    </xf>
    <xf numFmtId="0" fontId="7" fillId="17" borderId="30" xfId="0" applyFont="1" applyFill="1" applyBorder="1" applyAlignment="1">
      <alignment horizontal="left" vertical="top" wrapText="1"/>
    </xf>
    <xf numFmtId="0" fontId="7" fillId="17" borderId="38" xfId="0" applyFont="1" applyFill="1" applyBorder="1" applyAlignment="1">
      <alignment horizontal="left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0" fillId="0" borderId="0" xfId="0" applyNumberFormat="1" applyBorder="1"/>
    <xf numFmtId="4" fontId="0" fillId="0" borderId="0" xfId="0" applyNumberFormat="1"/>
    <xf numFmtId="0" fontId="16" fillId="0" borderId="24" xfId="0" applyFont="1" applyFill="1" applyBorder="1" applyAlignment="1">
      <alignment horizontal="left" vertical="top" wrapText="1"/>
    </xf>
    <xf numFmtId="0" fontId="7" fillId="0" borderId="39" xfId="0" applyFont="1" applyFill="1" applyBorder="1" applyAlignment="1">
      <alignment horizontal="center" vertical="top" wrapText="1"/>
    </xf>
    <xf numFmtId="0" fontId="7" fillId="0" borderId="75" xfId="0" applyFont="1" applyFill="1" applyBorder="1" applyAlignment="1">
      <alignment horizontal="center" vertical="top" wrapText="1"/>
    </xf>
    <xf numFmtId="0" fontId="7" fillId="0" borderId="61" xfId="0" applyFont="1" applyFill="1" applyBorder="1" applyAlignment="1">
      <alignment vertical="top" wrapText="1"/>
    </xf>
    <xf numFmtId="0" fontId="7" fillId="0" borderId="26" xfId="0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left" vertical="top" wrapText="1"/>
    </xf>
    <xf numFmtId="164" fontId="7" fillId="17" borderId="17" xfId="0" applyNumberFormat="1" applyFont="1" applyFill="1" applyBorder="1" applyAlignment="1">
      <alignment horizontal="center" vertical="top"/>
    </xf>
    <xf numFmtId="164" fontId="7" fillId="17" borderId="18" xfId="0" applyNumberFormat="1" applyFont="1" applyFill="1" applyBorder="1" applyAlignment="1">
      <alignment horizontal="center" vertical="top"/>
    </xf>
    <xf numFmtId="0" fontId="8" fillId="16" borderId="13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164" fontId="7" fillId="17" borderId="18" xfId="0" applyNumberFormat="1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top" wrapText="1"/>
    </xf>
    <xf numFmtId="164" fontId="7" fillId="0" borderId="9" xfId="0" applyNumberFormat="1" applyFont="1" applyFill="1" applyBorder="1" applyAlignment="1">
      <alignment horizontal="center" vertical="top" wrapText="1"/>
    </xf>
    <xf numFmtId="164" fontId="7" fillId="0" borderId="10" xfId="0" applyNumberFormat="1" applyFont="1" applyFill="1" applyBorder="1" applyAlignment="1">
      <alignment horizontal="center" vertical="top" wrapText="1"/>
    </xf>
    <xf numFmtId="164" fontId="7" fillId="0" borderId="4" xfId="0" applyNumberFormat="1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top" wrapText="1"/>
    </xf>
    <xf numFmtId="0" fontId="7" fillId="0" borderId="37" xfId="0" applyFont="1" applyFill="1" applyBorder="1" applyAlignment="1">
      <alignment horizontal="center" vertical="top" wrapText="1"/>
    </xf>
    <xf numFmtId="164" fontId="7" fillId="0" borderId="17" xfId="0" applyNumberFormat="1" applyFont="1" applyFill="1" applyBorder="1" applyAlignment="1">
      <alignment horizontal="center" vertical="top" wrapText="1"/>
    </xf>
    <xf numFmtId="164" fontId="7" fillId="0" borderId="28" xfId="0" applyNumberFormat="1" applyFont="1" applyFill="1" applyBorder="1" applyAlignment="1">
      <alignment horizontal="center" vertical="top" wrapText="1"/>
    </xf>
    <xf numFmtId="164" fontId="11" fillId="0" borderId="18" xfId="0" applyNumberFormat="1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164" fontId="7" fillId="0" borderId="0" xfId="0" applyNumberFormat="1" applyFont="1" applyFill="1" applyBorder="1" applyAlignment="1">
      <alignment horizontal="center" vertical="top" wrapText="1"/>
    </xf>
    <xf numFmtId="164" fontId="7" fillId="0" borderId="7" xfId="0" applyNumberFormat="1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0" fontId="7" fillId="17" borderId="9" xfId="0" applyFont="1" applyFill="1" applyBorder="1" applyAlignment="1">
      <alignment horizontal="center" vertical="top" wrapText="1"/>
    </xf>
    <xf numFmtId="0" fontId="7" fillId="17" borderId="9" xfId="0" applyFont="1" applyFill="1" applyBorder="1" applyAlignment="1">
      <alignment vertical="top" wrapText="1"/>
    </xf>
    <xf numFmtId="0" fontId="8" fillId="17" borderId="13" xfId="0" applyFont="1" applyFill="1" applyBorder="1" applyAlignment="1">
      <alignment horizontal="left" vertical="top" wrapText="1"/>
    </xf>
    <xf numFmtId="0" fontId="7" fillId="17" borderId="10" xfId="0" applyFont="1" applyFill="1" applyBorder="1" applyAlignment="1">
      <alignment vertical="top" wrapText="1"/>
    </xf>
    <xf numFmtId="0" fontId="8" fillId="17" borderId="16" xfId="0" applyFont="1" applyFill="1" applyBorder="1" applyAlignment="1">
      <alignment horizontal="left" vertical="top" wrapText="1"/>
    </xf>
    <xf numFmtId="0" fontId="7" fillId="17" borderId="4" xfId="0" applyFont="1" applyFill="1" applyBorder="1" applyAlignment="1">
      <alignment vertical="top" wrapText="1"/>
    </xf>
    <xf numFmtId="164" fontId="7" fillId="17" borderId="4" xfId="0" applyNumberFormat="1" applyFont="1" applyFill="1" applyBorder="1" applyAlignment="1">
      <alignment horizontal="center" vertical="center" wrapText="1"/>
    </xf>
    <xf numFmtId="165" fontId="8" fillId="17" borderId="54" xfId="0" applyNumberFormat="1" applyFont="1" applyFill="1" applyBorder="1" applyAlignment="1">
      <alignment horizontal="center" vertical="top" wrapText="1"/>
    </xf>
    <xf numFmtId="165" fontId="8" fillId="17" borderId="11" xfId="0" applyNumberFormat="1" applyFont="1" applyFill="1" applyBorder="1" applyAlignment="1">
      <alignment vertical="top" wrapText="1"/>
    </xf>
    <xf numFmtId="165" fontId="8" fillId="17" borderId="11" xfId="0" applyNumberFormat="1" applyFont="1" applyFill="1" applyBorder="1" applyAlignment="1">
      <alignment horizontal="center" vertical="top" wrapText="1"/>
    </xf>
    <xf numFmtId="164" fontId="0" fillId="17" borderId="8" xfId="0" applyNumberFormat="1" applyFill="1" applyBorder="1" applyAlignment="1"/>
    <xf numFmtId="164" fontId="0" fillId="17" borderId="7" xfId="0" applyNumberFormat="1" applyFill="1" applyBorder="1" applyAlignment="1"/>
    <xf numFmtId="164" fontId="10" fillId="17" borderId="7" xfId="0" applyNumberFormat="1" applyFont="1" applyFill="1" applyBorder="1"/>
    <xf numFmtId="164" fontId="0" fillId="17" borderId="7" xfId="0" applyNumberFormat="1" applyFill="1" applyBorder="1"/>
    <xf numFmtId="164" fontId="0" fillId="17" borderId="5" xfId="0" applyNumberFormat="1" applyFill="1" applyBorder="1"/>
    <xf numFmtId="164" fontId="7" fillId="0" borderId="10" xfId="0" applyNumberFormat="1" applyFont="1" applyFill="1" applyBorder="1" applyAlignment="1">
      <alignment horizontal="center" vertical="top" wrapText="1"/>
    </xf>
    <xf numFmtId="165" fontId="7" fillId="0" borderId="9" xfId="0" applyNumberFormat="1" applyFont="1" applyFill="1" applyBorder="1" applyAlignment="1">
      <alignment horizontal="center" vertical="top" wrapText="1"/>
    </xf>
    <xf numFmtId="165" fontId="11" fillId="0" borderId="9" xfId="0" applyNumberFormat="1" applyFont="1" applyFill="1" applyBorder="1" applyAlignment="1">
      <alignment horizontal="center" vertical="top" wrapText="1"/>
    </xf>
    <xf numFmtId="165" fontId="7" fillId="0" borderId="13" xfId="0" applyNumberFormat="1" applyFont="1" applyFill="1" applyBorder="1" applyAlignment="1">
      <alignment horizontal="center" vertical="top" wrapText="1"/>
    </xf>
    <xf numFmtId="165" fontId="11" fillId="0" borderId="10" xfId="0" applyNumberFormat="1" applyFont="1" applyFill="1" applyBorder="1" applyAlignment="1">
      <alignment vertical="top" wrapText="1"/>
    </xf>
    <xf numFmtId="165" fontId="7" fillId="0" borderId="10" xfId="0" applyNumberFormat="1" applyFont="1" applyFill="1" applyBorder="1" applyAlignment="1">
      <alignment vertical="top" wrapText="1"/>
    </xf>
    <xf numFmtId="165" fontId="7" fillId="0" borderId="16" xfId="0" applyNumberFormat="1" applyFont="1" applyFill="1" applyBorder="1" applyAlignment="1">
      <alignment vertical="top" wrapText="1"/>
    </xf>
    <xf numFmtId="165" fontId="11" fillId="0" borderId="4" xfId="0" applyNumberFormat="1" applyFont="1" applyFill="1" applyBorder="1" applyAlignment="1">
      <alignment vertical="top" wrapText="1"/>
    </xf>
    <xf numFmtId="165" fontId="7" fillId="0" borderId="14" xfId="0" applyNumberFormat="1" applyFont="1" applyFill="1" applyBorder="1" applyAlignment="1">
      <alignment horizontal="center" vertical="top" wrapText="1"/>
    </xf>
    <xf numFmtId="165" fontId="7" fillId="0" borderId="17" xfId="0" applyNumberFormat="1" applyFont="1" applyFill="1" applyBorder="1" applyAlignment="1">
      <alignment vertical="top" wrapText="1"/>
    </xf>
    <xf numFmtId="165" fontId="7" fillId="0" borderId="26" xfId="0" applyNumberFormat="1" applyFont="1" applyFill="1" applyBorder="1" applyAlignment="1">
      <alignment vertical="top" wrapText="1"/>
    </xf>
    <xf numFmtId="165" fontId="7" fillId="0" borderId="17" xfId="0" applyNumberFormat="1" applyFont="1" applyFill="1" applyBorder="1" applyAlignment="1">
      <alignment horizontal="center" vertical="top" wrapText="1"/>
    </xf>
    <xf numFmtId="165" fontId="7" fillId="0" borderId="30" xfId="0" applyNumberFormat="1" applyFont="1" applyFill="1" applyBorder="1" applyAlignment="1">
      <alignment horizontal="center" vertical="top" wrapText="1"/>
    </xf>
    <xf numFmtId="165" fontId="7" fillId="0" borderId="30" xfId="0" applyNumberFormat="1" applyFont="1" applyFill="1" applyBorder="1" applyAlignment="1">
      <alignment vertical="top" wrapText="1"/>
    </xf>
    <xf numFmtId="165" fontId="7" fillId="0" borderId="6" xfId="0" applyNumberFormat="1" applyFont="1" applyFill="1" applyBorder="1" applyAlignment="1">
      <alignment vertical="top" wrapText="1"/>
    </xf>
    <xf numFmtId="165" fontId="7" fillId="0" borderId="28" xfId="0" applyNumberFormat="1" applyFont="1" applyFill="1" applyBorder="1" applyAlignment="1">
      <alignment horizontal="center" vertical="top" wrapText="1"/>
    </xf>
    <xf numFmtId="165" fontId="7" fillId="0" borderId="31" xfId="0" applyNumberFormat="1" applyFont="1" applyFill="1" applyBorder="1" applyAlignment="1">
      <alignment horizontal="center" vertical="top" wrapText="1"/>
    </xf>
    <xf numFmtId="165" fontId="7" fillId="0" borderId="22" xfId="0" applyNumberFormat="1" applyFont="1" applyFill="1" applyBorder="1" applyAlignment="1">
      <alignment horizontal="center" vertical="top" wrapText="1"/>
    </xf>
    <xf numFmtId="165" fontId="7" fillId="0" borderId="23" xfId="0" applyNumberFormat="1" applyFont="1" applyFill="1" applyBorder="1" applyAlignment="1">
      <alignment horizontal="center" vertical="top" wrapText="1"/>
    </xf>
    <xf numFmtId="165" fontId="7" fillId="0" borderId="18" xfId="0" applyNumberFormat="1" applyFont="1" applyFill="1" applyBorder="1" applyAlignment="1">
      <alignment horizontal="center" vertical="top" wrapText="1"/>
    </xf>
    <xf numFmtId="165" fontId="7" fillId="0" borderId="10" xfId="0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center" vertical="top" wrapText="1"/>
    </xf>
    <xf numFmtId="165" fontId="7" fillId="0" borderId="10" xfId="0" applyNumberFormat="1" applyFont="1" applyFill="1" applyBorder="1" applyAlignment="1">
      <alignment horizontal="center" vertical="center" wrapText="1"/>
    </xf>
    <xf numFmtId="165" fontId="7" fillId="0" borderId="2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5" fontId="7" fillId="0" borderId="16" xfId="0" applyNumberFormat="1" applyFont="1" applyFill="1" applyBorder="1" applyAlignment="1">
      <alignment horizontal="center" vertical="center" wrapText="1"/>
    </xf>
    <xf numFmtId="165" fontId="7" fillId="0" borderId="17" xfId="0" applyNumberFormat="1" applyFont="1" applyFill="1" applyBorder="1"/>
    <xf numFmtId="165" fontId="7" fillId="0" borderId="0" xfId="0" applyNumberFormat="1" applyFont="1" applyFill="1" applyBorder="1"/>
    <xf numFmtId="165" fontId="7" fillId="0" borderId="18" xfId="0" applyNumberFormat="1" applyFont="1" applyFill="1" applyBorder="1"/>
    <xf numFmtId="165" fontId="7" fillId="0" borderId="9" xfId="0" applyNumberFormat="1" applyFont="1" applyFill="1" applyBorder="1" applyAlignment="1">
      <alignment horizontal="center" vertical="center" wrapText="1"/>
    </xf>
    <xf numFmtId="165" fontId="7" fillId="0" borderId="19" xfId="0" applyNumberFormat="1" applyFont="1" applyFill="1" applyBorder="1" applyAlignment="1">
      <alignment horizontal="center" vertical="center" wrapText="1"/>
    </xf>
    <xf numFmtId="165" fontId="7" fillId="0" borderId="20" xfId="0" applyNumberFormat="1" applyFont="1" applyFill="1" applyBorder="1" applyAlignment="1">
      <alignment horizontal="center" vertical="top" wrapText="1"/>
    </xf>
    <xf numFmtId="165" fontId="7" fillId="17" borderId="10" xfId="0" applyNumberFormat="1" applyFont="1" applyFill="1" applyBorder="1" applyAlignment="1">
      <alignment horizontal="center" vertical="center" wrapText="1"/>
    </xf>
    <xf numFmtId="165" fontId="7" fillId="17" borderId="20" xfId="0" applyNumberFormat="1" applyFont="1" applyFill="1" applyBorder="1" applyAlignment="1">
      <alignment horizontal="center" vertical="center" wrapText="1"/>
    </xf>
    <xf numFmtId="165" fontId="7" fillId="0" borderId="17" xfId="0" applyNumberFormat="1" applyFont="1" applyFill="1" applyBorder="1" applyAlignment="1">
      <alignment horizontal="center" vertical="center" wrapText="1"/>
    </xf>
    <xf numFmtId="165" fontId="7" fillId="0" borderId="18" xfId="0" applyNumberFormat="1" applyFont="1" applyFill="1" applyBorder="1" applyAlignment="1">
      <alignment horizontal="center" vertical="center" wrapText="1"/>
    </xf>
    <xf numFmtId="165" fontId="7" fillId="0" borderId="29" xfId="0" applyNumberFormat="1" applyFont="1" applyFill="1" applyBorder="1" applyAlignment="1">
      <alignment horizontal="center" vertical="top" wrapText="1"/>
    </xf>
    <xf numFmtId="165" fontId="7" fillId="0" borderId="19" xfId="0" applyNumberFormat="1" applyFont="1" applyFill="1" applyBorder="1" applyAlignment="1">
      <alignment horizontal="center" vertical="top" wrapText="1"/>
    </xf>
    <xf numFmtId="165" fontId="7" fillId="0" borderId="33" xfId="0" applyNumberFormat="1" applyFont="1" applyFill="1" applyBorder="1" applyAlignment="1">
      <alignment horizontal="center" vertical="top" wrapText="1"/>
    </xf>
    <xf numFmtId="165" fontId="7" fillId="0" borderId="15" xfId="0" applyNumberFormat="1" applyFont="1" applyFill="1" applyBorder="1" applyAlignment="1">
      <alignment horizontal="center" vertical="top" wrapText="1"/>
    </xf>
    <xf numFmtId="165" fontId="7" fillId="16" borderId="9" xfId="0" applyNumberFormat="1" applyFont="1" applyFill="1" applyBorder="1" applyAlignment="1">
      <alignment horizontal="center" vertical="top" wrapText="1"/>
    </xf>
    <xf numFmtId="165" fontId="7" fillId="17" borderId="35" xfId="0" applyNumberFormat="1" applyFont="1" applyFill="1" applyBorder="1" applyAlignment="1">
      <alignment horizontal="center" vertical="top" wrapText="1"/>
    </xf>
    <xf numFmtId="165" fontId="7" fillId="16" borderId="10" xfId="0" applyNumberFormat="1" applyFont="1" applyFill="1" applyBorder="1" applyAlignment="1">
      <alignment horizontal="center" vertical="top" wrapText="1"/>
    </xf>
    <xf numFmtId="165" fontId="7" fillId="17" borderId="10" xfId="0" applyNumberFormat="1" applyFont="1" applyFill="1" applyBorder="1" applyAlignment="1">
      <alignment horizontal="center" vertical="top" wrapText="1"/>
    </xf>
    <xf numFmtId="165" fontId="7" fillId="17" borderId="0" xfId="0" applyNumberFormat="1" applyFont="1" applyFill="1" applyBorder="1" applyAlignment="1">
      <alignment horizontal="center" vertical="top" wrapText="1"/>
    </xf>
    <xf numFmtId="165" fontId="7" fillId="0" borderId="38" xfId="0" applyNumberFormat="1" applyFont="1" applyFill="1" applyBorder="1" applyAlignment="1">
      <alignment horizontal="center" vertical="top" wrapText="1"/>
    </xf>
    <xf numFmtId="165" fontId="7" fillId="0" borderId="35" xfId="0" applyNumberFormat="1" applyFont="1" applyFill="1" applyBorder="1" applyAlignment="1">
      <alignment horizontal="center" vertical="top" wrapText="1"/>
    </xf>
    <xf numFmtId="165" fontId="7" fillId="17" borderId="22" xfId="0" applyNumberFormat="1" applyFont="1" applyFill="1" applyBorder="1" applyAlignment="1">
      <alignment horizontal="center" vertical="top" wrapText="1"/>
    </xf>
    <xf numFmtId="165" fontId="7" fillId="17" borderId="23" xfId="0" applyNumberFormat="1" applyFont="1" applyFill="1" applyBorder="1" applyAlignment="1">
      <alignment horizontal="center" vertical="top" wrapText="1"/>
    </xf>
    <xf numFmtId="165" fontId="7" fillId="0" borderId="21" xfId="0" applyNumberFormat="1" applyFont="1" applyFill="1" applyBorder="1" applyAlignment="1">
      <alignment horizontal="center" vertical="top" wrapText="1"/>
    </xf>
    <xf numFmtId="165" fontId="7" fillId="17" borderId="9" xfId="0" applyNumberFormat="1" applyFont="1" applyFill="1" applyBorder="1" applyAlignment="1">
      <alignment horizontal="center" vertical="top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 wrapText="1"/>
    </xf>
    <xf numFmtId="3" fontId="7" fillId="0" borderId="30" xfId="0" applyNumberFormat="1" applyFont="1" applyFill="1" applyBorder="1" applyAlignment="1">
      <alignment horizontal="center" vertical="top" wrapText="1"/>
    </xf>
    <xf numFmtId="3" fontId="7" fillId="0" borderId="10" xfId="0" applyNumberFormat="1" applyFont="1" applyFill="1" applyBorder="1" applyAlignment="1">
      <alignment horizontal="center" vertical="top" wrapText="1"/>
    </xf>
    <xf numFmtId="3" fontId="7" fillId="0" borderId="20" xfId="0" applyNumberFormat="1" applyFont="1" applyFill="1" applyBorder="1" applyAlignment="1">
      <alignment horizontal="center" vertical="top" wrapText="1"/>
    </xf>
    <xf numFmtId="3" fontId="7" fillId="0" borderId="0" xfId="0" applyNumberFormat="1" applyFont="1" applyFill="1" applyBorder="1" applyAlignment="1">
      <alignment horizontal="center" vertical="top" wrapText="1"/>
    </xf>
    <xf numFmtId="3" fontId="7" fillId="17" borderId="10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17" borderId="0" xfId="0" applyFont="1" applyFill="1" applyBorder="1" applyAlignment="1">
      <alignment horizontal="left" vertical="top" wrapText="1"/>
    </xf>
    <xf numFmtId="0" fontId="8" fillId="17" borderId="35" xfId="0" applyFont="1" applyFill="1" applyBorder="1" applyAlignment="1">
      <alignment horizontal="left" vertical="top" wrapText="1"/>
    </xf>
    <xf numFmtId="165" fontId="7" fillId="17" borderId="9" xfId="0" applyNumberFormat="1" applyFont="1" applyFill="1" applyBorder="1" applyAlignment="1">
      <alignment horizontal="center"/>
    </xf>
    <xf numFmtId="165" fontId="7" fillId="17" borderId="19" xfId="0" applyNumberFormat="1" applyFont="1" applyFill="1" applyBorder="1" applyAlignment="1">
      <alignment horizontal="center"/>
    </xf>
    <xf numFmtId="164" fontId="7" fillId="17" borderId="20" xfId="0" applyNumberFormat="1" applyFont="1" applyFill="1" applyBorder="1" applyAlignment="1">
      <alignment horizontal="center" vertical="top" wrapText="1"/>
    </xf>
    <xf numFmtId="0" fontId="8" fillId="17" borderId="0" xfId="0" applyFont="1" applyFill="1" applyBorder="1" applyAlignment="1">
      <alignment horizontal="left" vertical="top" wrapText="1"/>
    </xf>
    <xf numFmtId="1" fontId="7" fillId="17" borderId="20" xfId="0" applyNumberFormat="1" applyFont="1" applyFill="1" applyBorder="1" applyAlignment="1">
      <alignment horizontal="center" vertical="top" wrapText="1"/>
    </xf>
    <xf numFmtId="165" fontId="7" fillId="17" borderId="20" xfId="0" applyNumberFormat="1" applyFont="1" applyFill="1" applyBorder="1" applyAlignment="1">
      <alignment horizontal="center" vertical="top" wrapText="1"/>
    </xf>
    <xf numFmtId="0" fontId="7" fillId="17" borderId="7" xfId="0" applyFont="1" applyFill="1" applyBorder="1" applyAlignment="1">
      <alignment horizontal="left" vertical="top" wrapText="1"/>
    </xf>
    <xf numFmtId="164" fontId="7" fillId="17" borderId="4" xfId="0" applyNumberFormat="1" applyFont="1" applyFill="1" applyBorder="1" applyAlignment="1">
      <alignment horizontal="center" vertical="top" wrapText="1"/>
    </xf>
    <xf numFmtId="164" fontId="7" fillId="17" borderId="5" xfId="0" applyNumberFormat="1" applyFont="1" applyFill="1" applyBorder="1" applyAlignment="1">
      <alignment horizontal="center" vertical="top" wrapText="1"/>
    </xf>
    <xf numFmtId="0" fontId="7" fillId="0" borderId="47" xfId="0" applyFont="1" applyFill="1" applyBorder="1" applyAlignment="1">
      <alignment horizontal="center" vertical="top" wrapText="1"/>
    </xf>
    <xf numFmtId="0" fontId="7" fillId="0" borderId="48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39" xfId="0" applyFont="1" applyFill="1" applyBorder="1" applyAlignment="1">
      <alignment horizontal="center" vertical="top" wrapText="1"/>
    </xf>
    <xf numFmtId="0" fontId="7" fillId="17" borderId="45" xfId="0" applyFont="1" applyFill="1" applyBorder="1" applyAlignment="1">
      <alignment horizontal="left" vertical="top" wrapText="1"/>
    </xf>
    <xf numFmtId="0" fontId="7" fillId="17" borderId="40" xfId="0" applyFont="1" applyFill="1" applyBorder="1" applyAlignment="1">
      <alignment horizontal="left" vertical="top" wrapText="1"/>
    </xf>
    <xf numFmtId="0" fontId="7" fillId="0" borderId="22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 wrapText="1"/>
    </xf>
    <xf numFmtId="0" fontId="7" fillId="0" borderId="44" xfId="0" applyFont="1" applyFill="1" applyBorder="1" applyAlignment="1">
      <alignment horizontal="center" vertical="top" wrapText="1"/>
    </xf>
    <xf numFmtId="165" fontId="7" fillId="0" borderId="22" xfId="0" applyNumberFormat="1" applyFont="1" applyFill="1" applyBorder="1" applyAlignment="1">
      <alignment horizontal="center" vertical="top" wrapText="1"/>
    </xf>
    <xf numFmtId="165" fontId="7" fillId="0" borderId="17" xfId="0" applyNumberFormat="1" applyFont="1" applyFill="1" applyBorder="1" applyAlignment="1">
      <alignment horizontal="center" vertical="top" wrapText="1"/>
    </xf>
    <xf numFmtId="165" fontId="7" fillId="0" borderId="28" xfId="0" applyNumberFormat="1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49" xfId="0" applyFont="1" applyFill="1" applyBorder="1" applyAlignment="1">
      <alignment horizontal="center" vertical="top" wrapText="1"/>
    </xf>
    <xf numFmtId="0" fontId="7" fillId="0" borderId="50" xfId="0" applyFont="1" applyFill="1" applyBorder="1" applyAlignment="1">
      <alignment horizontal="center" vertical="top" wrapText="1"/>
    </xf>
    <xf numFmtId="0" fontId="7" fillId="0" borderId="36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17" borderId="12" xfId="0" applyFont="1" applyFill="1" applyBorder="1" applyAlignment="1">
      <alignment horizontal="left" vertical="top" wrapText="1"/>
    </xf>
    <xf numFmtId="0" fontId="7" fillId="17" borderId="39" xfId="0" applyFont="1" applyFill="1" applyBorder="1" applyAlignment="1">
      <alignment horizontal="left" vertical="top" wrapText="1"/>
    </xf>
    <xf numFmtId="0" fontId="7" fillId="0" borderId="56" xfId="0" applyFont="1" applyFill="1" applyBorder="1" applyAlignment="1">
      <alignment horizontal="center" vertical="top" wrapText="1"/>
    </xf>
    <xf numFmtId="0" fontId="7" fillId="0" borderId="43" xfId="0" applyFont="1" applyFill="1" applyBorder="1" applyAlignment="1">
      <alignment horizontal="center" vertical="top" wrapText="1"/>
    </xf>
    <xf numFmtId="0" fontId="7" fillId="17" borderId="57" xfId="0" applyFont="1" applyFill="1" applyBorder="1" applyAlignment="1">
      <alignment horizontal="left" vertical="top" wrapText="1"/>
    </xf>
    <xf numFmtId="0" fontId="7" fillId="17" borderId="58" xfId="0" applyFont="1" applyFill="1" applyBorder="1" applyAlignment="1">
      <alignment horizontal="left" vertical="top" wrapText="1"/>
    </xf>
    <xf numFmtId="0" fontId="7" fillId="17" borderId="59" xfId="0" applyFont="1" applyFill="1" applyBorder="1" applyAlignment="1">
      <alignment horizontal="left" vertical="top" wrapText="1"/>
    </xf>
    <xf numFmtId="0" fontId="7" fillId="17" borderId="49" xfId="0" applyFont="1" applyFill="1" applyBorder="1" applyAlignment="1">
      <alignment horizontal="left" vertical="top" wrapText="1"/>
    </xf>
    <xf numFmtId="0" fontId="7" fillId="17" borderId="50" xfId="0" applyFont="1" applyFill="1" applyBorder="1" applyAlignment="1">
      <alignment horizontal="left" vertical="top" wrapText="1"/>
    </xf>
    <xf numFmtId="0" fontId="7" fillId="17" borderId="56" xfId="0" applyFont="1" applyFill="1" applyBorder="1" applyAlignment="1">
      <alignment horizontal="left" vertical="top" wrapText="1"/>
    </xf>
    <xf numFmtId="0" fontId="7" fillId="17" borderId="46" xfId="0" applyFont="1" applyFill="1" applyBorder="1" applyAlignment="1">
      <alignment horizontal="left" vertical="top" wrapText="1"/>
    </xf>
    <xf numFmtId="0" fontId="7" fillId="17" borderId="22" xfId="0" applyFont="1" applyFill="1" applyBorder="1" applyAlignment="1">
      <alignment horizontal="left" vertical="top" wrapText="1"/>
    </xf>
    <xf numFmtId="0" fontId="7" fillId="17" borderId="17" xfId="0" applyFont="1" applyFill="1" applyBorder="1" applyAlignment="1">
      <alignment horizontal="left" vertical="top" wrapText="1"/>
    </xf>
    <xf numFmtId="0" fontId="7" fillId="17" borderId="28" xfId="0" applyFont="1" applyFill="1" applyBorder="1" applyAlignment="1">
      <alignment horizontal="left" vertical="top" wrapText="1"/>
    </xf>
    <xf numFmtId="0" fontId="7" fillId="0" borderId="29" xfId="0" applyFont="1" applyFill="1" applyBorder="1" applyAlignment="1">
      <alignment horizontal="center" vertical="top" wrapText="1"/>
    </xf>
    <xf numFmtId="0" fontId="7" fillId="0" borderId="30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46" xfId="0" applyFont="1" applyFill="1" applyBorder="1" applyAlignment="1">
      <alignment horizontal="center" vertical="top" wrapText="1"/>
    </xf>
    <xf numFmtId="0" fontId="7" fillId="0" borderId="45" xfId="0" applyFont="1" applyFill="1" applyBorder="1" applyAlignment="1">
      <alignment horizontal="center" vertical="top" wrapText="1"/>
    </xf>
    <xf numFmtId="0" fontId="7" fillId="0" borderId="40" xfId="0" applyFont="1" applyFill="1" applyBorder="1" applyAlignment="1">
      <alignment horizontal="center" vertical="top" wrapText="1"/>
    </xf>
    <xf numFmtId="0" fontId="7" fillId="0" borderId="41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7" fillId="0" borderId="51" xfId="0" applyFont="1" applyFill="1" applyBorder="1" applyAlignment="1">
      <alignment horizontal="center" vertical="top" wrapText="1"/>
    </xf>
    <xf numFmtId="0" fontId="17" fillId="17" borderId="57" xfId="0" applyFont="1" applyFill="1" applyBorder="1" applyAlignment="1">
      <alignment horizontal="left" vertical="top" wrapText="1"/>
    </xf>
    <xf numFmtId="0" fontId="17" fillId="17" borderId="58" xfId="0" applyFont="1" applyFill="1" applyBorder="1" applyAlignment="1">
      <alignment horizontal="left" vertical="top" wrapText="1"/>
    </xf>
    <xf numFmtId="0" fontId="17" fillId="17" borderId="59" xfId="0" applyFont="1" applyFill="1" applyBorder="1" applyAlignment="1">
      <alignment horizontal="left" vertical="top" wrapText="1"/>
    </xf>
    <xf numFmtId="165" fontId="11" fillId="0" borderId="67" xfId="0" applyNumberFormat="1" applyFont="1" applyFill="1" applyBorder="1" applyAlignment="1">
      <alignment horizontal="center" vertical="top" wrapText="1"/>
    </xf>
    <xf numFmtId="165" fontId="11" fillId="0" borderId="68" xfId="0" applyNumberFormat="1" applyFont="1" applyFill="1" applyBorder="1" applyAlignment="1">
      <alignment horizontal="center" vertical="top" wrapText="1"/>
    </xf>
    <xf numFmtId="165" fontId="11" fillId="0" borderId="69" xfId="0" applyNumberFormat="1" applyFont="1" applyFill="1" applyBorder="1" applyAlignment="1">
      <alignment horizontal="center" vertical="top" wrapText="1"/>
    </xf>
    <xf numFmtId="165" fontId="11" fillId="0" borderId="24" xfId="0" applyNumberFormat="1" applyFont="1" applyFill="1" applyBorder="1" applyAlignment="1">
      <alignment horizontal="center" vertical="top" wrapText="1"/>
    </xf>
    <xf numFmtId="165" fontId="11" fillId="0" borderId="44" xfId="0" applyNumberFormat="1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center" vertical="top" wrapText="1"/>
    </xf>
    <xf numFmtId="0" fontId="7" fillId="17" borderId="60" xfId="0" applyFont="1" applyFill="1" applyBorder="1" applyAlignment="1">
      <alignment horizontal="left" vertical="top" wrapText="1"/>
    </xf>
    <xf numFmtId="0" fontId="7" fillId="17" borderId="37" xfId="0" applyFont="1" applyFill="1" applyBorder="1" applyAlignment="1">
      <alignment horizontal="left" vertical="top" wrapText="1"/>
    </xf>
    <xf numFmtId="0" fontId="7" fillId="17" borderId="61" xfId="0" applyFont="1" applyFill="1" applyBorder="1" applyAlignment="1">
      <alignment horizontal="left" vertical="top" wrapText="1"/>
    </xf>
    <xf numFmtId="0" fontId="7" fillId="17" borderId="19" xfId="0" applyFont="1" applyFill="1" applyBorder="1" applyAlignment="1">
      <alignment horizontal="left" vertical="top" wrapText="1"/>
    </xf>
    <xf numFmtId="0" fontId="7" fillId="17" borderId="20" xfId="0" applyFont="1" applyFill="1" applyBorder="1" applyAlignment="1">
      <alignment horizontal="left" vertical="top" wrapText="1"/>
    </xf>
    <xf numFmtId="0" fontId="7" fillId="17" borderId="5" xfId="0" applyFont="1" applyFill="1" applyBorder="1" applyAlignment="1">
      <alignment horizontal="left" vertical="top" wrapText="1"/>
    </xf>
    <xf numFmtId="165" fontId="7" fillId="0" borderId="43" xfId="0" applyNumberFormat="1" applyFont="1" applyFill="1" applyBorder="1" applyAlignment="1">
      <alignment horizontal="center" vertical="top" wrapText="1"/>
    </xf>
    <xf numFmtId="165" fontId="7" fillId="0" borderId="12" xfId="0" applyNumberFormat="1" applyFont="1" applyFill="1" applyBorder="1" applyAlignment="1">
      <alignment horizontal="center" vertical="top" wrapText="1"/>
    </xf>
    <xf numFmtId="0" fontId="7" fillId="17" borderId="36" xfId="0" applyFont="1" applyFill="1" applyBorder="1" applyAlignment="1">
      <alignment horizontal="left" vertical="top" wrapText="1"/>
    </xf>
    <xf numFmtId="165" fontId="7" fillId="0" borderId="46" xfId="0" applyNumberFormat="1" applyFont="1" applyFill="1" applyBorder="1" applyAlignment="1">
      <alignment horizontal="center" vertical="top" wrapText="1"/>
    </xf>
    <xf numFmtId="165" fontId="7" fillId="0" borderId="45" xfId="0" applyNumberFormat="1" applyFont="1" applyFill="1" applyBorder="1" applyAlignment="1">
      <alignment horizontal="center" vertical="top" wrapText="1"/>
    </xf>
    <xf numFmtId="165" fontId="7" fillId="0" borderId="40" xfId="0" applyNumberFormat="1" applyFont="1" applyFill="1" applyBorder="1" applyAlignment="1">
      <alignment horizontal="center" vertical="top" wrapText="1"/>
    </xf>
    <xf numFmtId="0" fontId="7" fillId="0" borderId="55" xfId="0" applyFont="1" applyFill="1" applyBorder="1" applyAlignment="1">
      <alignment horizontal="center" vertical="top" wrapText="1"/>
    </xf>
    <xf numFmtId="0" fontId="7" fillId="17" borderId="11" xfId="0" applyFont="1" applyFill="1" applyBorder="1" applyAlignment="1">
      <alignment horizontal="center" vertical="top" wrapText="1"/>
    </xf>
    <xf numFmtId="0" fontId="7" fillId="17" borderId="9" xfId="0" applyFont="1" applyFill="1" applyBorder="1" applyAlignment="1">
      <alignment horizontal="center" vertical="top" wrapText="1"/>
    </xf>
    <xf numFmtId="165" fontId="7" fillId="0" borderId="39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vertical="top"/>
    </xf>
    <xf numFmtId="0" fontId="7" fillId="0" borderId="4" xfId="0" applyFont="1" applyFill="1" applyBorder="1" applyAlignment="1">
      <alignment vertical="top"/>
    </xf>
    <xf numFmtId="0" fontId="15" fillId="0" borderId="43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top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top" wrapText="1"/>
    </xf>
    <xf numFmtId="165" fontId="7" fillId="0" borderId="10" xfId="0" applyNumberFormat="1" applyFont="1" applyFill="1" applyBorder="1" applyAlignment="1">
      <alignment horizontal="center" vertical="top" wrapText="1"/>
    </xf>
    <xf numFmtId="165" fontId="7" fillId="0" borderId="4" xfId="0" applyNumberFormat="1" applyFont="1" applyFill="1" applyBorder="1" applyAlignment="1">
      <alignment horizontal="center" vertical="top" wrapText="1"/>
    </xf>
    <xf numFmtId="165" fontId="7" fillId="0" borderId="14" xfId="0" applyNumberFormat="1" applyFont="1" applyFill="1" applyBorder="1" applyAlignment="1">
      <alignment horizontal="center" vertical="top" wrapText="1"/>
    </xf>
    <xf numFmtId="165" fontId="11" fillId="0" borderId="35" xfId="0" applyNumberFormat="1" applyFont="1" applyFill="1" applyBorder="1" applyAlignment="1">
      <alignment horizontal="center" vertical="top" wrapText="1"/>
    </xf>
    <xf numFmtId="165" fontId="11" fillId="0" borderId="0" xfId="0" applyNumberFormat="1" applyFont="1" applyFill="1" applyBorder="1" applyAlignment="1">
      <alignment horizontal="center" vertical="top" wrapText="1"/>
    </xf>
    <xf numFmtId="0" fontId="7" fillId="17" borderId="9" xfId="0" applyFont="1" applyFill="1" applyBorder="1" applyAlignment="1">
      <alignment horizontal="left" vertical="top" wrapText="1"/>
    </xf>
    <xf numFmtId="0" fontId="7" fillId="17" borderId="10" xfId="0" applyFont="1" applyFill="1" applyBorder="1" applyAlignment="1">
      <alignment horizontal="left" vertical="top" wrapText="1"/>
    </xf>
    <xf numFmtId="0" fontId="7" fillId="17" borderId="4" xfId="0" applyFont="1" applyFill="1" applyBorder="1" applyAlignment="1">
      <alignment horizontal="left" vertical="top" wrapText="1"/>
    </xf>
    <xf numFmtId="0" fontId="7" fillId="17" borderId="63" xfId="0" applyFont="1" applyFill="1" applyBorder="1" applyAlignment="1">
      <alignment horizontal="left" vertical="top" wrapText="1"/>
    </xf>
    <xf numFmtId="0" fontId="7" fillId="17" borderId="51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38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left" vertical="top" wrapText="1"/>
    </xf>
    <xf numFmtId="165" fontId="11" fillId="0" borderId="10" xfId="0" applyNumberFormat="1" applyFont="1" applyFill="1" applyBorder="1" applyAlignment="1">
      <alignment horizontal="center" vertical="top" wrapText="1"/>
    </xf>
    <xf numFmtId="0" fontId="7" fillId="16" borderId="76" xfId="0" applyFont="1" applyFill="1" applyBorder="1" applyAlignment="1">
      <alignment horizontal="center" vertical="top" wrapText="1"/>
    </xf>
    <xf numFmtId="0" fontId="7" fillId="16" borderId="52" xfId="0" applyFont="1" applyFill="1" applyBorder="1" applyAlignment="1">
      <alignment horizontal="center" vertical="top" wrapText="1"/>
    </xf>
    <xf numFmtId="0" fontId="7" fillId="16" borderId="53" xfId="0" applyFont="1" applyFill="1" applyBorder="1" applyAlignment="1">
      <alignment horizontal="center" vertical="top" wrapText="1"/>
    </xf>
    <xf numFmtId="0" fontId="7" fillId="16" borderId="46" xfId="0" applyFont="1" applyFill="1" applyBorder="1" applyAlignment="1">
      <alignment horizontal="center" vertical="top" wrapText="1"/>
    </xf>
    <xf numFmtId="0" fontId="7" fillId="16" borderId="45" xfId="0" applyFont="1" applyFill="1" applyBorder="1" applyAlignment="1">
      <alignment horizontal="center" vertical="top" wrapText="1"/>
    </xf>
    <xf numFmtId="0" fontId="7" fillId="16" borderId="40" xfId="0" applyFont="1" applyFill="1" applyBorder="1" applyAlignment="1">
      <alignment horizontal="center" vertical="top" wrapText="1"/>
    </xf>
    <xf numFmtId="0" fontId="7" fillId="16" borderId="49" xfId="0" applyFont="1" applyFill="1" applyBorder="1" applyAlignment="1">
      <alignment horizontal="center" vertical="top" wrapText="1"/>
    </xf>
    <xf numFmtId="0" fontId="7" fillId="16" borderId="50" xfId="0" applyFont="1" applyFill="1" applyBorder="1" applyAlignment="1">
      <alignment horizontal="center" vertical="top" wrapText="1"/>
    </xf>
    <xf numFmtId="0" fontId="7" fillId="16" borderId="56" xfId="0" applyFont="1" applyFill="1" applyBorder="1" applyAlignment="1">
      <alignment horizontal="center" vertical="top" wrapText="1"/>
    </xf>
    <xf numFmtId="0" fontId="7" fillId="16" borderId="43" xfId="0" applyFont="1" applyFill="1" applyBorder="1" applyAlignment="1">
      <alignment horizontal="center" vertical="top" wrapText="1"/>
    </xf>
    <xf numFmtId="0" fontId="7" fillId="16" borderId="12" xfId="0" applyFont="1" applyFill="1" applyBorder="1" applyAlignment="1">
      <alignment horizontal="center" vertical="top" wrapText="1"/>
    </xf>
    <xf numFmtId="0" fontId="7" fillId="16" borderId="39" xfId="0" applyFont="1" applyFill="1" applyBorder="1" applyAlignment="1">
      <alignment horizontal="center" vertical="top" wrapText="1"/>
    </xf>
    <xf numFmtId="0" fontId="7" fillId="0" borderId="35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49" fontId="7" fillId="17" borderId="9" xfId="0" applyNumberFormat="1" applyFont="1" applyFill="1" applyBorder="1" applyAlignment="1" applyProtection="1">
      <alignment horizontal="left" vertical="justify" wrapText="1"/>
      <protection locked="0"/>
    </xf>
    <xf numFmtId="49" fontId="7" fillId="17" borderId="10" xfId="0" applyNumberFormat="1" applyFont="1" applyFill="1" applyBorder="1" applyAlignment="1" applyProtection="1">
      <alignment horizontal="left" vertical="justify" wrapText="1"/>
      <protection locked="0"/>
    </xf>
    <xf numFmtId="0" fontId="7" fillId="17" borderId="10" xfId="0" applyNumberFormat="1" applyFont="1" applyFill="1" applyBorder="1" applyAlignment="1">
      <alignment horizontal="left" vertical="justify" wrapText="1"/>
    </xf>
    <xf numFmtId="0" fontId="7" fillId="17" borderId="10" xfId="0" applyNumberFormat="1" applyFont="1" applyFill="1" applyBorder="1" applyAlignment="1">
      <alignment horizontal="left" vertical="top" wrapText="1"/>
    </xf>
    <xf numFmtId="0" fontId="7" fillId="17" borderId="4" xfId="0" applyNumberFormat="1" applyFont="1" applyFill="1" applyBorder="1" applyAlignment="1">
      <alignment horizontal="left" vertical="top" wrapText="1"/>
    </xf>
    <xf numFmtId="0" fontId="7" fillId="0" borderId="21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 wrapText="1"/>
    </xf>
    <xf numFmtId="0" fontId="7" fillId="0" borderId="62" xfId="0" applyFont="1" applyFill="1" applyBorder="1" applyAlignment="1">
      <alignment horizontal="center" vertical="top" wrapText="1"/>
    </xf>
    <xf numFmtId="0" fontId="8" fillId="0" borderId="73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74" xfId="0" applyFont="1" applyFill="1" applyBorder="1" applyAlignment="1">
      <alignment horizontal="left" vertical="top" wrapText="1"/>
    </xf>
    <xf numFmtId="0" fontId="8" fillId="0" borderId="70" xfId="0" applyFont="1" applyFill="1" applyBorder="1" applyAlignment="1">
      <alignment horizontal="left" vertical="top" wrapText="1"/>
    </xf>
    <xf numFmtId="0" fontId="8" fillId="0" borderId="71" xfId="0" applyFont="1" applyFill="1" applyBorder="1" applyAlignment="1">
      <alignment horizontal="left" vertical="top" wrapText="1"/>
    </xf>
    <xf numFmtId="0" fontId="8" fillId="0" borderId="72" xfId="0" applyFont="1" applyFill="1" applyBorder="1" applyAlignment="1">
      <alignment horizontal="left" vertical="top" wrapText="1"/>
    </xf>
    <xf numFmtId="0" fontId="7" fillId="0" borderId="37" xfId="0" applyFont="1" applyFill="1" applyBorder="1" applyAlignment="1">
      <alignment horizontal="center" vertical="top" wrapText="1"/>
    </xf>
    <xf numFmtId="165" fontId="11" fillId="0" borderId="23" xfId="0" applyNumberFormat="1" applyFont="1" applyFill="1" applyBorder="1" applyAlignment="1">
      <alignment horizontal="center" vertical="top" wrapText="1"/>
    </xf>
    <xf numFmtId="165" fontId="11" fillId="0" borderId="18" xfId="0" applyNumberFormat="1" applyFont="1" applyFill="1" applyBorder="1" applyAlignment="1">
      <alignment horizontal="center" vertical="top" wrapText="1"/>
    </xf>
    <xf numFmtId="165" fontId="11" fillId="0" borderId="34" xfId="0" applyNumberFormat="1" applyFont="1" applyFill="1" applyBorder="1" applyAlignment="1">
      <alignment horizontal="center" vertical="top" wrapText="1"/>
    </xf>
    <xf numFmtId="165" fontId="7" fillId="0" borderId="16" xfId="0" applyNumberFormat="1" applyFont="1" applyFill="1" applyBorder="1" applyAlignment="1">
      <alignment horizontal="center" vertical="top" wrapText="1"/>
    </xf>
    <xf numFmtId="165" fontId="7" fillId="0" borderId="8" xfId="0" applyNumberFormat="1" applyFont="1" applyFill="1" applyBorder="1" applyAlignment="1">
      <alignment horizontal="center" vertical="top" wrapText="1"/>
    </xf>
    <xf numFmtId="165" fontId="7" fillId="16" borderId="43" xfId="0" applyNumberFormat="1" applyFont="1" applyFill="1" applyBorder="1" applyAlignment="1">
      <alignment horizontal="center" vertical="top" wrapText="1"/>
    </xf>
    <xf numFmtId="165" fontId="7" fillId="16" borderId="12" xfId="0" applyNumberFormat="1" applyFont="1" applyFill="1" applyBorder="1" applyAlignment="1">
      <alignment horizontal="center" vertical="top" wrapText="1"/>
    </xf>
    <xf numFmtId="165" fontId="7" fillId="16" borderId="39" xfId="0" applyNumberFormat="1" applyFont="1" applyFill="1" applyBorder="1" applyAlignment="1">
      <alignment horizontal="center" vertical="top" wrapText="1"/>
    </xf>
    <xf numFmtId="165" fontId="11" fillId="0" borderId="60" xfId="0" applyNumberFormat="1" applyFont="1" applyFill="1" applyBorder="1" applyAlignment="1">
      <alignment horizontal="center" vertical="top" wrapText="1"/>
    </xf>
    <xf numFmtId="165" fontId="11" fillId="0" borderId="37" xfId="0" applyNumberFormat="1" applyFont="1" applyFill="1" applyBorder="1" applyAlignment="1">
      <alignment horizontal="center" vertical="top" wrapText="1"/>
    </xf>
    <xf numFmtId="165" fontId="11" fillId="0" borderId="38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165" fontId="7" fillId="17" borderId="11" xfId="0" applyNumberFormat="1" applyFont="1" applyFill="1" applyBorder="1" applyAlignment="1">
      <alignment horizontal="center" vertical="top" wrapText="1"/>
    </xf>
    <xf numFmtId="165" fontId="7" fillId="17" borderId="9" xfId="0" applyNumberFormat="1" applyFont="1" applyFill="1" applyBorder="1" applyAlignment="1">
      <alignment horizontal="center" vertical="top" wrapText="1"/>
    </xf>
    <xf numFmtId="0" fontId="7" fillId="0" borderId="57" xfId="0" applyFont="1" applyFill="1" applyBorder="1" applyAlignment="1">
      <alignment horizontal="center" vertical="top" wrapText="1"/>
    </xf>
    <xf numFmtId="0" fontId="7" fillId="0" borderId="58" xfId="0" applyFont="1" applyFill="1" applyBorder="1" applyAlignment="1">
      <alignment horizontal="center" vertical="top" wrapText="1"/>
    </xf>
    <xf numFmtId="0" fontId="7" fillId="0" borderId="59" xfId="0" applyFont="1" applyFill="1" applyBorder="1" applyAlignment="1">
      <alignment horizontal="center" vertical="top" wrapText="1"/>
    </xf>
    <xf numFmtId="165" fontId="7" fillId="0" borderId="19" xfId="0" applyNumberFormat="1" applyFont="1" applyFill="1" applyBorder="1" applyAlignment="1">
      <alignment horizontal="center" vertical="top" wrapText="1"/>
    </xf>
    <xf numFmtId="165" fontId="7" fillId="0" borderId="20" xfId="0" applyNumberFormat="1" applyFont="1" applyFill="1" applyBorder="1" applyAlignment="1">
      <alignment horizontal="center" vertical="top" wrapText="1"/>
    </xf>
    <xf numFmtId="165" fontId="7" fillId="0" borderId="64" xfId="0" applyNumberFormat="1" applyFont="1" applyFill="1" applyBorder="1" applyAlignment="1">
      <alignment horizontal="center" vertical="top" wrapText="1"/>
    </xf>
    <xf numFmtId="165" fontId="7" fillId="0" borderId="65" xfId="0" applyNumberFormat="1" applyFont="1" applyFill="1" applyBorder="1" applyAlignment="1">
      <alignment horizontal="center" vertical="top" wrapText="1"/>
    </xf>
    <xf numFmtId="165" fontId="7" fillId="0" borderId="66" xfId="0" applyNumberFormat="1" applyFont="1" applyFill="1" applyBorder="1" applyAlignment="1">
      <alignment horizontal="center" vertical="top" wrapText="1"/>
    </xf>
    <xf numFmtId="165" fontId="7" fillId="16" borderId="64" xfId="0" applyNumberFormat="1" applyFont="1" applyFill="1" applyBorder="1" applyAlignment="1">
      <alignment horizontal="center" vertical="top" wrapText="1"/>
    </xf>
    <xf numFmtId="165" fontId="7" fillId="16" borderId="65" xfId="0" applyNumberFormat="1" applyFont="1" applyFill="1" applyBorder="1" applyAlignment="1">
      <alignment horizontal="center" vertical="top" wrapText="1"/>
    </xf>
    <xf numFmtId="165" fontId="7" fillId="16" borderId="66" xfId="0" applyNumberFormat="1" applyFont="1" applyFill="1" applyBorder="1" applyAlignment="1">
      <alignment horizontal="center" vertical="top" wrapText="1"/>
    </xf>
    <xf numFmtId="165" fontId="7" fillId="17" borderId="43" xfId="0" applyNumberFormat="1" applyFont="1" applyFill="1" applyBorder="1" applyAlignment="1">
      <alignment horizontal="center" vertical="top" wrapText="1"/>
    </xf>
    <xf numFmtId="165" fontId="7" fillId="17" borderId="12" xfId="0" applyNumberFormat="1" applyFont="1" applyFill="1" applyBorder="1" applyAlignment="1">
      <alignment horizontal="center" vertical="top" wrapText="1"/>
    </xf>
    <xf numFmtId="165" fontId="7" fillId="17" borderId="39" xfId="0" applyNumberFormat="1" applyFont="1" applyFill="1" applyBorder="1" applyAlignment="1">
      <alignment horizontal="center" vertical="top" wrapText="1"/>
    </xf>
    <xf numFmtId="0" fontId="6" fillId="17" borderId="0" xfId="0" applyFont="1" applyFill="1" applyAlignment="1">
      <alignment horizontal="left"/>
    </xf>
    <xf numFmtId="0" fontId="0" fillId="17" borderId="0" xfId="0" applyFill="1" applyAlignment="1">
      <alignment horizontal="left"/>
    </xf>
    <xf numFmtId="0" fontId="7" fillId="0" borderId="0" xfId="0" applyFont="1" applyFill="1" applyBorder="1" applyAlignment="1">
      <alignment horizontal="center" vertical="top" wrapText="1"/>
    </xf>
    <xf numFmtId="0" fontId="7" fillId="17" borderId="0" xfId="0" applyFont="1" applyFill="1" applyBorder="1" applyAlignment="1">
      <alignment horizontal="left" vertical="top" wrapText="1"/>
    </xf>
    <xf numFmtId="0" fontId="7" fillId="17" borderId="42" xfId="0" applyFont="1" applyFill="1" applyBorder="1" applyAlignment="1">
      <alignment horizontal="center" vertical="top" wrapText="1"/>
    </xf>
    <xf numFmtId="0" fontId="7" fillId="17" borderId="29" xfId="0" applyFont="1" applyFill="1" applyBorder="1" applyAlignment="1">
      <alignment horizontal="center" vertical="top" wrapText="1"/>
    </xf>
    <xf numFmtId="0" fontId="7" fillId="17" borderId="30" xfId="0" applyFont="1" applyFill="1" applyBorder="1" applyAlignment="1">
      <alignment horizontal="center" vertical="top" wrapText="1"/>
    </xf>
    <xf numFmtId="0" fontId="7" fillId="17" borderId="6" xfId="0" applyFont="1" applyFill="1" applyBorder="1" applyAlignment="1">
      <alignment horizontal="center" vertical="top" wrapText="1"/>
    </xf>
    <xf numFmtId="0" fontId="9" fillId="17" borderId="25" xfId="0" applyFont="1" applyFill="1" applyBorder="1" applyAlignment="1">
      <alignment vertical="top" wrapText="1"/>
    </xf>
    <xf numFmtId="0" fontId="9" fillId="17" borderId="26" xfId="0" applyFont="1" applyFill="1" applyBorder="1" applyAlignment="1">
      <alignment vertical="top" wrapText="1"/>
    </xf>
    <xf numFmtId="0" fontId="9" fillId="17" borderId="6" xfId="0" applyFont="1" applyFill="1" applyBorder="1" applyAlignment="1">
      <alignment vertical="top" wrapText="1"/>
    </xf>
    <xf numFmtId="0" fontId="7" fillId="17" borderId="10" xfId="0" applyFont="1" applyFill="1" applyBorder="1" applyAlignment="1">
      <alignment horizontal="center" vertical="top" wrapText="1"/>
    </xf>
    <xf numFmtId="0" fontId="7" fillId="17" borderId="4" xfId="0" applyFont="1" applyFill="1" applyBorder="1" applyAlignment="1">
      <alignment horizontal="center" vertical="top" wrapText="1"/>
    </xf>
    <xf numFmtId="0" fontId="8" fillId="17" borderId="77" xfId="0" applyFont="1" applyFill="1" applyBorder="1" applyAlignment="1">
      <alignment horizontal="center" vertical="center" wrapText="1"/>
    </xf>
    <xf numFmtId="0" fontId="8" fillId="17" borderId="78" xfId="0" applyFont="1" applyFill="1" applyBorder="1" applyAlignment="1">
      <alignment horizontal="center" vertical="center" wrapText="1"/>
    </xf>
    <xf numFmtId="0" fontId="8" fillId="17" borderId="79" xfId="0" applyFont="1" applyFill="1" applyBorder="1" applyAlignment="1">
      <alignment horizontal="center" vertical="center" wrapText="1"/>
    </xf>
    <xf numFmtId="165" fontId="7" fillId="17" borderId="10" xfId="0" applyNumberFormat="1" applyFont="1" applyFill="1" applyBorder="1" applyAlignment="1">
      <alignment horizontal="center" vertical="top" wrapText="1"/>
    </xf>
    <xf numFmtId="165" fontId="7" fillId="17" borderId="4" xfId="0" applyNumberFormat="1" applyFont="1" applyFill="1" applyBorder="1" applyAlignment="1">
      <alignment horizontal="center" vertical="top" wrapText="1"/>
    </xf>
    <xf numFmtId="165" fontId="7" fillId="17" borderId="54" xfId="0" applyNumberFormat="1" applyFont="1" applyFill="1" applyBorder="1" applyAlignment="1">
      <alignment horizontal="center" vertical="top" wrapText="1"/>
    </xf>
    <xf numFmtId="165" fontId="7" fillId="17" borderId="13" xfId="0" applyNumberFormat="1" applyFont="1" applyFill="1" applyBorder="1" applyAlignment="1">
      <alignment horizontal="center" vertical="top" wrapText="1"/>
    </xf>
    <xf numFmtId="0" fontId="7" fillId="17" borderId="11" xfId="0" applyFont="1" applyFill="1" applyBorder="1" applyAlignment="1">
      <alignment horizontal="left" vertical="top" wrapText="1"/>
    </xf>
    <xf numFmtId="165" fontId="7" fillId="17" borderId="35" xfId="0" applyNumberFormat="1" applyFont="1" applyFill="1" applyBorder="1" applyAlignment="1">
      <alignment horizontal="center" vertical="top" wrapText="1"/>
    </xf>
    <xf numFmtId="165" fontId="7" fillId="17" borderId="0" xfId="0" applyNumberFormat="1" applyFont="1" applyFill="1" applyBorder="1" applyAlignment="1">
      <alignment horizontal="center" vertical="top" wrapText="1"/>
    </xf>
    <xf numFmtId="165" fontId="7" fillId="17" borderId="7" xfId="0" applyNumberFormat="1" applyFont="1" applyFill="1" applyBorder="1" applyAlignment="1">
      <alignment horizontal="center" vertical="top" wrapText="1"/>
    </xf>
    <xf numFmtId="165" fontId="7" fillId="0" borderId="29" xfId="0" applyNumberFormat="1" applyFont="1" applyFill="1" applyBorder="1" applyAlignment="1">
      <alignment horizontal="center" vertical="top" wrapText="1"/>
    </xf>
    <xf numFmtId="165" fontId="7" fillId="0" borderId="30" xfId="0" applyNumberFormat="1" applyFont="1" applyFill="1" applyBorder="1" applyAlignment="1">
      <alignment horizontal="center" vertical="top" wrapText="1"/>
    </xf>
    <xf numFmtId="165" fontId="7" fillId="0" borderId="31" xfId="0" applyNumberFormat="1" applyFont="1" applyFill="1" applyBorder="1" applyAlignment="1">
      <alignment horizontal="center" vertical="top" wrapText="1"/>
    </xf>
    <xf numFmtId="165" fontId="11" fillId="0" borderId="15" xfId="0" applyNumberFormat="1" applyFont="1" applyFill="1" applyBorder="1" applyAlignment="1">
      <alignment horizontal="center" vertical="top" wrapText="1"/>
    </xf>
    <xf numFmtId="165" fontId="11" fillId="0" borderId="14" xfId="0" applyNumberFormat="1" applyFont="1" applyFill="1" applyBorder="1" applyAlignment="1">
      <alignment horizontal="center" vertical="top" wrapText="1"/>
    </xf>
    <xf numFmtId="165" fontId="11" fillId="0" borderId="17" xfId="0" applyNumberFormat="1" applyFont="1" applyFill="1" applyBorder="1" applyAlignment="1">
      <alignment horizontal="center" vertical="top" wrapText="1"/>
    </xf>
    <xf numFmtId="165" fontId="11" fillId="0" borderId="28" xfId="0" applyNumberFormat="1" applyFont="1" applyFill="1" applyBorder="1" applyAlignment="1">
      <alignment horizontal="center" vertical="top" wrapText="1"/>
    </xf>
  </cellXfs>
  <cellStyles count="2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Заголовок 1" xfId="19" builtinId="16" customBuiltin="1"/>
    <cellStyle name="Заголовок 2" xfId="20" builtinId="17" customBuiltin="1"/>
    <cellStyle name="Заголовок 3" xfId="21" builtinId="18" customBuiltin="1"/>
    <cellStyle name="Заголовок 4" xfId="22" builtinId="19" customBuiltin="1"/>
    <cellStyle name="Звичайни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9"/>
  <sheetViews>
    <sheetView tabSelected="1" view="pageBreakPreview" topLeftCell="A182" zoomScale="75" zoomScaleNormal="75" zoomScaleSheetLayoutView="75" zoomScalePageLayoutView="75" workbookViewId="0">
      <selection activeCell="C186" sqref="C186:C192"/>
    </sheetView>
  </sheetViews>
  <sheetFormatPr defaultRowHeight="12.5" x14ac:dyDescent="0.25"/>
  <cols>
    <col min="1" max="1" width="8.54296875" customWidth="1"/>
    <col min="2" max="2" width="18.1796875" customWidth="1"/>
    <col min="3" max="3" width="38.453125" customWidth="1"/>
    <col min="4" max="4" width="12.26953125" customWidth="1"/>
    <col min="5" max="5" width="13.54296875" customWidth="1"/>
    <col min="6" max="6" width="10.81640625" customWidth="1"/>
    <col min="7" max="7" width="14.81640625" customWidth="1"/>
    <col min="8" max="8" width="14.1796875" customWidth="1"/>
    <col min="9" max="9" width="15.1796875" customWidth="1"/>
    <col min="10" max="10" width="26.54296875" customWidth="1"/>
    <col min="11" max="11" width="12.7265625" customWidth="1"/>
    <col min="12" max="12" width="12.1796875" customWidth="1"/>
    <col min="13" max="13" width="13.7265625" customWidth="1"/>
    <col min="14" max="14" width="18.1796875" customWidth="1"/>
  </cols>
  <sheetData>
    <row r="1" spans="1:14" ht="44.5" customHeight="1" thickBot="1" x14ac:dyDescent="0.45">
      <c r="A1" s="396" t="s">
        <v>172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</row>
    <row r="2" spans="1:14" ht="35.25" customHeight="1" thickBot="1" x14ac:dyDescent="0.3">
      <c r="A2" s="300" t="s">
        <v>2</v>
      </c>
      <c r="B2" s="368" t="s">
        <v>86</v>
      </c>
      <c r="C2" s="300" t="s">
        <v>3</v>
      </c>
      <c r="D2" s="277" t="s">
        <v>4</v>
      </c>
      <c r="E2" s="267" t="s">
        <v>5</v>
      </c>
      <c r="F2" s="286" t="s">
        <v>6</v>
      </c>
      <c r="G2" s="286" t="s">
        <v>7</v>
      </c>
      <c r="H2" s="286"/>
      <c r="I2" s="286"/>
      <c r="J2" s="286" t="s">
        <v>8</v>
      </c>
      <c r="K2" s="286"/>
      <c r="L2" s="286"/>
      <c r="M2" s="377"/>
    </row>
    <row r="3" spans="1:14" ht="24.65" customHeight="1" thickBot="1" x14ac:dyDescent="0.3">
      <c r="A3" s="302"/>
      <c r="B3" s="369"/>
      <c r="C3" s="302"/>
      <c r="D3" s="285"/>
      <c r="E3" s="315"/>
      <c r="F3" s="264"/>
      <c r="G3" s="146" t="s">
        <v>131</v>
      </c>
      <c r="H3" s="146" t="s">
        <v>132</v>
      </c>
      <c r="I3" s="146" t="s">
        <v>133</v>
      </c>
      <c r="J3" s="146" t="s">
        <v>9</v>
      </c>
      <c r="K3" s="146" t="s">
        <v>131</v>
      </c>
      <c r="L3" s="146" t="s">
        <v>132</v>
      </c>
      <c r="M3" s="147" t="s">
        <v>133</v>
      </c>
    </row>
    <row r="4" spans="1:14" ht="24.65" customHeight="1" x14ac:dyDescent="0.25">
      <c r="A4" s="378" t="s">
        <v>186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80"/>
    </row>
    <row r="5" spans="1:14" ht="24.65" customHeight="1" x14ac:dyDescent="0.25">
      <c r="A5" s="381" t="s">
        <v>184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3"/>
    </row>
    <row r="6" spans="1:14" ht="24.65" customHeight="1" thickBot="1" x14ac:dyDescent="0.3">
      <c r="A6" s="378" t="s">
        <v>185</v>
      </c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80"/>
    </row>
    <row r="7" spans="1:14" ht="31" customHeight="1" thickBot="1" x14ac:dyDescent="0.3">
      <c r="A7" s="274">
        <v>1</v>
      </c>
      <c r="B7" s="274" t="s">
        <v>134</v>
      </c>
      <c r="C7" s="293" t="s">
        <v>10</v>
      </c>
      <c r="D7" s="277" t="s">
        <v>135</v>
      </c>
      <c r="E7" s="286" t="s">
        <v>11</v>
      </c>
      <c r="F7" s="286" t="s">
        <v>12</v>
      </c>
      <c r="G7" s="322">
        <f>200369.1+216+58849.2</f>
        <v>259434.3</v>
      </c>
      <c r="H7" s="322">
        <f>315252.4+216</f>
        <v>315468.40000000002</v>
      </c>
      <c r="I7" s="322">
        <f>321465.3+216</f>
        <v>321681.3</v>
      </c>
      <c r="J7" s="59" t="s">
        <v>106</v>
      </c>
      <c r="K7" s="206">
        <f>G7</f>
        <v>259434.3</v>
      </c>
      <c r="L7" s="206">
        <f>H7</f>
        <v>315468.40000000002</v>
      </c>
      <c r="M7" s="207">
        <f>I7</f>
        <v>321681.3</v>
      </c>
      <c r="N7" s="109"/>
    </row>
    <row r="8" spans="1:14" ht="16" thickBot="1" x14ac:dyDescent="0.3">
      <c r="A8" s="275"/>
      <c r="B8" s="275"/>
      <c r="C8" s="265"/>
      <c r="D8" s="278"/>
      <c r="E8" s="263"/>
      <c r="F8" s="263"/>
      <c r="G8" s="323"/>
      <c r="H8" s="323"/>
      <c r="I8" s="323"/>
      <c r="J8" s="14" t="s">
        <v>13</v>
      </c>
      <c r="K8" s="200"/>
      <c r="L8" s="200"/>
      <c r="M8" s="208"/>
    </row>
    <row r="9" spans="1:14" ht="31.5" thickBot="1" x14ac:dyDescent="0.3">
      <c r="A9" s="275"/>
      <c r="B9" s="275"/>
      <c r="C9" s="265"/>
      <c r="D9" s="278"/>
      <c r="E9" s="263"/>
      <c r="F9" s="263"/>
      <c r="G9" s="323"/>
      <c r="H9" s="323"/>
      <c r="I9" s="323"/>
      <c r="J9" s="17" t="s">
        <v>91</v>
      </c>
      <c r="K9" s="200">
        <v>782.7</v>
      </c>
      <c r="L9" s="200">
        <v>487.3</v>
      </c>
      <c r="M9" s="208">
        <v>490.3</v>
      </c>
    </row>
    <row r="10" spans="1:14" ht="16" thickBot="1" x14ac:dyDescent="0.3">
      <c r="A10" s="275"/>
      <c r="B10" s="275"/>
      <c r="C10" s="265"/>
      <c r="D10" s="278"/>
      <c r="E10" s="263"/>
      <c r="F10" s="263"/>
      <c r="G10" s="323"/>
      <c r="H10" s="323"/>
      <c r="I10" s="323"/>
      <c r="J10" s="14" t="s">
        <v>14</v>
      </c>
      <c r="K10" s="200"/>
      <c r="L10" s="200"/>
      <c r="M10" s="208"/>
    </row>
    <row r="11" spans="1:14" ht="31.5" thickBot="1" x14ac:dyDescent="0.3">
      <c r="A11" s="275"/>
      <c r="B11" s="275"/>
      <c r="C11" s="265"/>
      <c r="D11" s="278"/>
      <c r="E11" s="263"/>
      <c r="F11" s="263"/>
      <c r="G11" s="323"/>
      <c r="H11" s="323"/>
      <c r="I11" s="323"/>
      <c r="J11" s="17" t="s">
        <v>15</v>
      </c>
      <c r="K11" s="200">
        <v>331.5</v>
      </c>
      <c r="L11" s="200">
        <v>647.4</v>
      </c>
      <c r="M11" s="208">
        <v>656.1</v>
      </c>
    </row>
    <row r="12" spans="1:14" ht="16" thickBot="1" x14ac:dyDescent="0.3">
      <c r="A12" s="275"/>
      <c r="B12" s="275"/>
      <c r="C12" s="265"/>
      <c r="D12" s="278"/>
      <c r="E12" s="263"/>
      <c r="F12" s="263"/>
      <c r="G12" s="323"/>
      <c r="H12" s="323"/>
      <c r="I12" s="323"/>
      <c r="J12" s="14" t="s">
        <v>16</v>
      </c>
      <c r="K12" s="200"/>
      <c r="L12" s="200"/>
      <c r="M12" s="208"/>
    </row>
    <row r="13" spans="1:14" ht="39.5" customHeight="1" thickBot="1" x14ac:dyDescent="0.3">
      <c r="A13" s="275"/>
      <c r="B13" s="275"/>
      <c r="C13" s="351"/>
      <c r="D13" s="279"/>
      <c r="E13" s="352"/>
      <c r="F13" s="352"/>
      <c r="G13" s="344"/>
      <c r="H13" s="344"/>
      <c r="I13" s="344"/>
      <c r="J13" s="17" t="s">
        <v>17</v>
      </c>
      <c r="K13" s="200">
        <v>100</v>
      </c>
      <c r="L13" s="200">
        <v>195.3</v>
      </c>
      <c r="M13" s="208">
        <v>197.9</v>
      </c>
    </row>
    <row r="14" spans="1:14" ht="31" thickBot="1" x14ac:dyDescent="0.3">
      <c r="A14" s="275"/>
      <c r="B14" s="275"/>
      <c r="C14" s="293" t="s">
        <v>178</v>
      </c>
      <c r="D14" s="400" t="s">
        <v>135</v>
      </c>
      <c r="E14" s="300" t="s">
        <v>11</v>
      </c>
      <c r="F14" s="300" t="s">
        <v>12</v>
      </c>
      <c r="G14" s="325">
        <v>3450</v>
      </c>
      <c r="H14" s="325">
        <v>3875</v>
      </c>
      <c r="I14" s="325">
        <v>4320</v>
      </c>
      <c r="J14" s="18" t="s">
        <v>106</v>
      </c>
      <c r="K14" s="190">
        <v>3450</v>
      </c>
      <c r="L14" s="190">
        <v>3875</v>
      </c>
      <c r="M14" s="190">
        <v>4320</v>
      </c>
      <c r="N14" s="109"/>
    </row>
    <row r="15" spans="1:14" ht="16" thickBot="1" x14ac:dyDescent="0.3">
      <c r="A15" s="275"/>
      <c r="B15" s="275"/>
      <c r="C15" s="265"/>
      <c r="D15" s="401"/>
      <c r="E15" s="301"/>
      <c r="F15" s="301"/>
      <c r="G15" s="326"/>
      <c r="H15" s="326"/>
      <c r="I15" s="326"/>
      <c r="J15" s="166" t="s">
        <v>13</v>
      </c>
      <c r="K15" s="158"/>
      <c r="L15" s="158"/>
      <c r="M15" s="158"/>
    </row>
    <row r="16" spans="1:14" ht="19.5" customHeight="1" thickBot="1" x14ac:dyDescent="0.3">
      <c r="A16" s="275"/>
      <c r="B16" s="275"/>
      <c r="C16" s="265"/>
      <c r="D16" s="401"/>
      <c r="E16" s="301"/>
      <c r="F16" s="301"/>
      <c r="G16" s="326"/>
      <c r="H16" s="326"/>
      <c r="I16" s="326"/>
      <c r="J16" s="137" t="s">
        <v>136</v>
      </c>
      <c r="K16" s="91">
        <v>23</v>
      </c>
      <c r="L16" s="91">
        <v>25</v>
      </c>
      <c r="M16" s="91">
        <v>27</v>
      </c>
    </row>
    <row r="17" spans="1:13" ht="16" thickBot="1" x14ac:dyDescent="0.3">
      <c r="A17" s="275"/>
      <c r="B17" s="275"/>
      <c r="C17" s="265"/>
      <c r="D17" s="401"/>
      <c r="E17" s="301"/>
      <c r="F17" s="301"/>
      <c r="G17" s="326"/>
      <c r="H17" s="326"/>
      <c r="I17" s="326"/>
      <c r="J17" s="166" t="s">
        <v>14</v>
      </c>
      <c r="K17" s="158"/>
      <c r="L17" s="158"/>
      <c r="M17" s="158"/>
    </row>
    <row r="18" spans="1:13" ht="16" thickBot="1" x14ac:dyDescent="0.3">
      <c r="A18" s="275"/>
      <c r="B18" s="275"/>
      <c r="C18" s="265"/>
      <c r="D18" s="401"/>
      <c r="E18" s="301"/>
      <c r="F18" s="301"/>
      <c r="G18" s="326"/>
      <c r="H18" s="326"/>
      <c r="I18" s="326"/>
      <c r="J18" s="137" t="s">
        <v>137</v>
      </c>
      <c r="K18" s="158"/>
      <c r="L18" s="158"/>
      <c r="M18" s="158"/>
    </row>
    <row r="19" spans="1:13" ht="16" thickBot="1" x14ac:dyDescent="0.3">
      <c r="A19" s="275"/>
      <c r="B19" s="275"/>
      <c r="C19" s="265"/>
      <c r="D19" s="401"/>
      <c r="E19" s="301"/>
      <c r="F19" s="301"/>
      <c r="G19" s="326"/>
      <c r="H19" s="326"/>
      <c r="I19" s="326"/>
      <c r="J19" s="137" t="s">
        <v>22</v>
      </c>
      <c r="K19" s="158">
        <v>150</v>
      </c>
      <c r="L19" s="158">
        <v>155</v>
      </c>
      <c r="M19" s="158">
        <v>160</v>
      </c>
    </row>
    <row r="20" spans="1:13" ht="16" thickBot="1" x14ac:dyDescent="0.3">
      <c r="A20" s="275"/>
      <c r="B20" s="275"/>
      <c r="C20" s="265"/>
      <c r="D20" s="401"/>
      <c r="E20" s="301"/>
      <c r="F20" s="301"/>
      <c r="G20" s="326"/>
      <c r="H20" s="326"/>
      <c r="I20" s="326"/>
      <c r="J20" s="166" t="s">
        <v>107</v>
      </c>
      <c r="K20" s="158"/>
      <c r="L20" s="158"/>
      <c r="M20" s="158"/>
    </row>
    <row r="21" spans="1:13" ht="210.5" customHeight="1" thickBot="1" x14ac:dyDescent="0.3">
      <c r="A21" s="275"/>
      <c r="B21" s="275"/>
      <c r="C21" s="266"/>
      <c r="D21" s="402"/>
      <c r="E21" s="302"/>
      <c r="F21" s="302"/>
      <c r="G21" s="327"/>
      <c r="H21" s="327"/>
      <c r="I21" s="327"/>
      <c r="J21" s="137" t="s">
        <v>17</v>
      </c>
      <c r="K21" s="159">
        <v>100</v>
      </c>
      <c r="L21" s="159">
        <v>103.3</v>
      </c>
      <c r="M21" s="159">
        <v>106.7</v>
      </c>
    </row>
    <row r="22" spans="1:13" ht="33.65" customHeight="1" x14ac:dyDescent="0.25">
      <c r="A22" s="275"/>
      <c r="B22" s="275"/>
      <c r="C22" s="370" t="s">
        <v>200</v>
      </c>
      <c r="D22" s="167" t="s">
        <v>135</v>
      </c>
      <c r="E22" s="274" t="s">
        <v>11</v>
      </c>
      <c r="F22" s="24" t="s">
        <v>12</v>
      </c>
      <c r="G22" s="191">
        <v>193367.6</v>
      </c>
      <c r="H22" s="190">
        <v>203989.7</v>
      </c>
      <c r="I22" s="192">
        <v>214617.3</v>
      </c>
      <c r="J22" s="18" t="s">
        <v>106</v>
      </c>
      <c r="K22" s="345">
        <v>193367.6</v>
      </c>
      <c r="L22" s="341">
        <v>203989.7</v>
      </c>
      <c r="M22" s="403">
        <v>214617.3</v>
      </c>
    </row>
    <row r="23" spans="1:13" ht="15.5" x14ac:dyDescent="0.25">
      <c r="A23" s="275"/>
      <c r="B23" s="275"/>
      <c r="C23" s="371"/>
      <c r="D23" s="25"/>
      <c r="E23" s="275"/>
      <c r="F23" s="26"/>
      <c r="G23" s="193"/>
      <c r="H23" s="194"/>
      <c r="I23" s="195"/>
      <c r="J23" s="166" t="s">
        <v>13</v>
      </c>
      <c r="K23" s="346"/>
      <c r="L23" s="342"/>
      <c r="M23" s="404"/>
    </row>
    <row r="24" spans="1:13" ht="15.5" x14ac:dyDescent="0.25">
      <c r="A24" s="275"/>
      <c r="B24" s="275"/>
      <c r="C24" s="371"/>
      <c r="D24" s="25"/>
      <c r="E24" s="275"/>
      <c r="F24" s="26"/>
      <c r="G24" s="193"/>
      <c r="H24" s="194"/>
      <c r="I24" s="195"/>
      <c r="J24" s="137" t="s">
        <v>18</v>
      </c>
      <c r="K24" s="169"/>
      <c r="L24" s="160"/>
      <c r="M24" s="27"/>
    </row>
    <row r="25" spans="1:13" ht="31" x14ac:dyDescent="0.25">
      <c r="A25" s="275"/>
      <c r="B25" s="275"/>
      <c r="C25" s="371"/>
      <c r="D25" s="25"/>
      <c r="E25" s="275"/>
      <c r="F25" s="26"/>
      <c r="G25" s="193"/>
      <c r="H25" s="194"/>
      <c r="I25" s="195"/>
      <c r="J25" s="137" t="s">
        <v>175</v>
      </c>
      <c r="K25" s="34">
        <v>29</v>
      </c>
      <c r="L25" s="32">
        <v>31</v>
      </c>
      <c r="M25" s="116">
        <v>33</v>
      </c>
    </row>
    <row r="26" spans="1:13" ht="46.5" x14ac:dyDescent="0.25">
      <c r="A26" s="275"/>
      <c r="B26" s="275"/>
      <c r="C26" s="371"/>
      <c r="D26" s="25"/>
      <c r="E26" s="275"/>
      <c r="F26" s="26"/>
      <c r="G26" s="193"/>
      <c r="H26" s="194"/>
      <c r="I26" s="195"/>
      <c r="J26" s="137" t="s">
        <v>138</v>
      </c>
      <c r="K26" s="28">
        <v>500</v>
      </c>
      <c r="L26" s="160">
        <v>500</v>
      </c>
      <c r="M26" s="27">
        <v>500</v>
      </c>
    </row>
    <row r="27" spans="1:13" ht="31" x14ac:dyDescent="0.25">
      <c r="A27" s="275"/>
      <c r="B27" s="275"/>
      <c r="C27" s="371"/>
      <c r="D27" s="25"/>
      <c r="E27" s="275"/>
      <c r="F27" s="26"/>
      <c r="G27" s="193"/>
      <c r="H27" s="194"/>
      <c r="I27" s="195"/>
      <c r="J27" s="137" t="s">
        <v>139</v>
      </c>
      <c r="K27" s="28">
        <v>640</v>
      </c>
      <c r="L27" s="160">
        <v>650</v>
      </c>
      <c r="M27" s="27">
        <v>660</v>
      </c>
    </row>
    <row r="28" spans="1:13" ht="46.5" x14ac:dyDescent="0.25">
      <c r="A28" s="275"/>
      <c r="B28" s="275"/>
      <c r="C28" s="371"/>
      <c r="D28" s="25"/>
      <c r="E28" s="275"/>
      <c r="F28" s="26"/>
      <c r="G28" s="193"/>
      <c r="H28" s="194"/>
      <c r="I28" s="195"/>
      <c r="J28" s="137" t="s">
        <v>160</v>
      </c>
      <c r="K28" s="28">
        <v>445</v>
      </c>
      <c r="L28" s="160">
        <v>445</v>
      </c>
      <c r="M28" s="27">
        <v>445</v>
      </c>
    </row>
    <row r="29" spans="1:13" ht="93" x14ac:dyDescent="0.25">
      <c r="A29" s="275"/>
      <c r="B29" s="275"/>
      <c r="C29" s="371"/>
      <c r="D29" s="25"/>
      <c r="E29" s="275"/>
      <c r="F29" s="26"/>
      <c r="G29" s="193"/>
      <c r="H29" s="194"/>
      <c r="I29" s="388"/>
      <c r="J29" s="137" t="s">
        <v>161</v>
      </c>
      <c r="K29" s="28">
        <v>210</v>
      </c>
      <c r="L29" s="160">
        <v>220</v>
      </c>
      <c r="M29" s="27">
        <v>230</v>
      </c>
    </row>
    <row r="30" spans="1:13" ht="77.5" x14ac:dyDescent="0.25">
      <c r="A30" s="275"/>
      <c r="B30" s="275"/>
      <c r="C30" s="371"/>
      <c r="D30" s="25"/>
      <c r="E30" s="275"/>
      <c r="F30" s="26"/>
      <c r="G30" s="193"/>
      <c r="H30" s="194"/>
      <c r="I30" s="388"/>
      <c r="J30" s="137" t="s">
        <v>162</v>
      </c>
      <c r="K30" s="28">
        <v>20</v>
      </c>
      <c r="L30" s="160">
        <v>15</v>
      </c>
      <c r="M30" s="108" t="s">
        <v>140</v>
      </c>
    </row>
    <row r="31" spans="1:13" ht="46.5" x14ac:dyDescent="0.25">
      <c r="A31" s="275"/>
      <c r="B31" s="275"/>
      <c r="C31" s="371"/>
      <c r="D31" s="25"/>
      <c r="E31" s="275"/>
      <c r="F31" s="26"/>
      <c r="G31" s="193"/>
      <c r="H31" s="194"/>
      <c r="I31" s="388"/>
      <c r="J31" s="137" t="s">
        <v>163</v>
      </c>
      <c r="K31" s="28">
        <v>1725</v>
      </c>
      <c r="L31" s="160">
        <v>1725</v>
      </c>
      <c r="M31" s="108" t="s">
        <v>141</v>
      </c>
    </row>
    <row r="32" spans="1:13" ht="77.5" x14ac:dyDescent="0.25">
      <c r="A32" s="275"/>
      <c r="B32" s="275"/>
      <c r="C32" s="371"/>
      <c r="D32" s="25"/>
      <c r="E32" s="275"/>
      <c r="F32" s="26"/>
      <c r="G32" s="193"/>
      <c r="H32" s="194"/>
      <c r="I32" s="388"/>
      <c r="J32" s="137" t="s">
        <v>164</v>
      </c>
      <c r="K32" s="28">
        <v>9</v>
      </c>
      <c r="L32" s="160">
        <v>9</v>
      </c>
      <c r="M32" s="108" t="s">
        <v>142</v>
      </c>
    </row>
    <row r="33" spans="1:14" ht="15.5" x14ac:dyDescent="0.25">
      <c r="A33" s="275"/>
      <c r="B33" s="275"/>
      <c r="C33" s="371"/>
      <c r="D33" s="25"/>
      <c r="E33" s="275"/>
      <c r="F33" s="26"/>
      <c r="G33" s="193"/>
      <c r="H33" s="194"/>
      <c r="I33" s="388"/>
      <c r="J33" s="166" t="s">
        <v>14</v>
      </c>
      <c r="K33" s="28"/>
      <c r="L33" s="160"/>
      <c r="M33" s="27"/>
    </row>
    <row r="34" spans="1:14" ht="15.5" x14ac:dyDescent="0.25">
      <c r="A34" s="275"/>
      <c r="B34" s="275"/>
      <c r="C34" s="371"/>
      <c r="D34" s="25"/>
      <c r="E34" s="275"/>
      <c r="F34" s="26"/>
      <c r="G34" s="193"/>
      <c r="H34" s="194"/>
      <c r="I34" s="388"/>
      <c r="J34" s="137" t="s">
        <v>19</v>
      </c>
      <c r="K34" s="30"/>
      <c r="L34" s="160"/>
      <c r="M34" s="31"/>
    </row>
    <row r="35" spans="1:14" ht="31" x14ac:dyDescent="0.25">
      <c r="A35" s="275"/>
      <c r="B35" s="275"/>
      <c r="C35" s="371"/>
      <c r="D35" s="25"/>
      <c r="E35" s="275"/>
      <c r="F35" s="26"/>
      <c r="G35" s="193"/>
      <c r="H35" s="194"/>
      <c r="I35" s="388"/>
      <c r="J35" s="137" t="s">
        <v>85</v>
      </c>
      <c r="K35" s="34">
        <v>5</v>
      </c>
      <c r="L35" s="32">
        <v>5</v>
      </c>
      <c r="M35" s="33">
        <v>5</v>
      </c>
    </row>
    <row r="36" spans="1:14" ht="68" customHeight="1" x14ac:dyDescent="0.25">
      <c r="A36" s="275"/>
      <c r="B36" s="275"/>
      <c r="C36" s="371"/>
      <c r="D36" s="25"/>
      <c r="E36" s="275"/>
      <c r="F36" s="26"/>
      <c r="G36" s="193"/>
      <c r="H36" s="194"/>
      <c r="I36" s="388"/>
      <c r="J36" s="137" t="s">
        <v>143</v>
      </c>
      <c r="K36" s="34">
        <v>5</v>
      </c>
      <c r="L36" s="32">
        <v>5</v>
      </c>
      <c r="M36" s="33">
        <v>5</v>
      </c>
    </row>
    <row r="37" spans="1:14" ht="30.5" customHeight="1" x14ac:dyDescent="0.25">
      <c r="A37" s="275"/>
      <c r="B37" s="275"/>
      <c r="C37" s="371" t="s">
        <v>201</v>
      </c>
      <c r="D37" s="25"/>
      <c r="E37" s="275"/>
      <c r="F37" s="26"/>
      <c r="G37" s="193"/>
      <c r="H37" s="194"/>
      <c r="I37" s="388"/>
      <c r="J37" s="137" t="s">
        <v>144</v>
      </c>
      <c r="K37" s="34">
        <v>25</v>
      </c>
      <c r="L37" s="32">
        <v>25</v>
      </c>
      <c r="M37" s="33">
        <v>25</v>
      </c>
    </row>
    <row r="38" spans="1:14" ht="63.5" customHeight="1" x14ac:dyDescent="0.25">
      <c r="A38" s="275"/>
      <c r="B38" s="275"/>
      <c r="C38" s="371"/>
      <c r="D38" s="25"/>
      <c r="E38" s="275"/>
      <c r="F38" s="26"/>
      <c r="G38" s="193"/>
      <c r="H38" s="194"/>
      <c r="I38" s="388"/>
      <c r="J38" s="137" t="s">
        <v>168</v>
      </c>
      <c r="K38" s="34">
        <v>3.5</v>
      </c>
      <c r="L38" s="32">
        <v>3.5</v>
      </c>
      <c r="M38" s="33">
        <v>3.5</v>
      </c>
    </row>
    <row r="39" spans="1:14" ht="93" x14ac:dyDescent="0.25">
      <c r="A39" s="275"/>
      <c r="B39" s="275"/>
      <c r="C39" s="372" t="s">
        <v>195</v>
      </c>
      <c r="D39" s="25"/>
      <c r="E39" s="275"/>
      <c r="F39" s="26"/>
      <c r="G39" s="193"/>
      <c r="H39" s="194"/>
      <c r="I39" s="388"/>
      <c r="J39" s="137" t="s">
        <v>165</v>
      </c>
      <c r="K39" s="34">
        <v>3</v>
      </c>
      <c r="L39" s="32">
        <v>3</v>
      </c>
      <c r="M39" s="33">
        <v>3</v>
      </c>
    </row>
    <row r="40" spans="1:14" ht="77.5" x14ac:dyDescent="0.25">
      <c r="A40" s="275"/>
      <c r="B40" s="275"/>
      <c r="C40" s="372"/>
      <c r="D40" s="25"/>
      <c r="E40" s="275"/>
      <c r="F40" s="26"/>
      <c r="G40" s="193"/>
      <c r="H40" s="194"/>
      <c r="I40" s="388"/>
      <c r="J40" s="137" t="s">
        <v>166</v>
      </c>
      <c r="K40" s="34">
        <v>5</v>
      </c>
      <c r="L40" s="32">
        <v>5</v>
      </c>
      <c r="M40" s="33">
        <v>5</v>
      </c>
    </row>
    <row r="41" spans="1:14" ht="46.5" x14ac:dyDescent="0.25">
      <c r="A41" s="275"/>
      <c r="B41" s="275"/>
      <c r="C41" s="372"/>
      <c r="D41" s="25"/>
      <c r="E41" s="275"/>
      <c r="F41" s="26"/>
      <c r="G41" s="193"/>
      <c r="H41" s="194"/>
      <c r="I41" s="388"/>
      <c r="J41" s="137" t="s">
        <v>167</v>
      </c>
      <c r="K41" s="34">
        <v>956.7</v>
      </c>
      <c r="L41" s="32">
        <v>956.7</v>
      </c>
      <c r="M41" s="33">
        <v>956.7</v>
      </c>
    </row>
    <row r="42" spans="1:14" ht="92.5" customHeight="1" x14ac:dyDescent="0.25">
      <c r="A42" s="275"/>
      <c r="B42" s="275"/>
      <c r="C42" s="372"/>
      <c r="D42" s="25"/>
      <c r="E42" s="275"/>
      <c r="F42" s="275"/>
      <c r="G42" s="355"/>
      <c r="H42" s="342"/>
      <c r="I42" s="388"/>
      <c r="J42" s="137" t="s">
        <v>189</v>
      </c>
      <c r="K42" s="34">
        <v>3</v>
      </c>
      <c r="L42" s="32">
        <v>3</v>
      </c>
      <c r="M42" s="33">
        <v>3</v>
      </c>
    </row>
    <row r="43" spans="1:14" ht="44" customHeight="1" x14ac:dyDescent="0.25">
      <c r="A43" s="275"/>
      <c r="B43" s="275"/>
      <c r="C43" s="373" t="s">
        <v>194</v>
      </c>
      <c r="D43" s="168"/>
      <c r="E43" s="275"/>
      <c r="F43" s="275"/>
      <c r="G43" s="355"/>
      <c r="H43" s="342"/>
      <c r="I43" s="388"/>
      <c r="J43" s="354" t="s">
        <v>108</v>
      </c>
      <c r="K43" s="37">
        <v>100</v>
      </c>
      <c r="L43" s="32">
        <v>105.5</v>
      </c>
      <c r="M43" s="116">
        <v>111</v>
      </c>
    </row>
    <row r="44" spans="1:14" ht="15.5" x14ac:dyDescent="0.25">
      <c r="A44" s="275"/>
      <c r="B44" s="275"/>
      <c r="C44" s="373"/>
      <c r="D44" s="25"/>
      <c r="E44" s="275"/>
      <c r="F44" s="275"/>
      <c r="G44" s="355"/>
      <c r="H44" s="342"/>
      <c r="I44" s="388"/>
      <c r="J44" s="354"/>
      <c r="K44" s="37"/>
      <c r="L44" s="32"/>
      <c r="M44" s="33"/>
    </row>
    <row r="45" spans="1:14" ht="311" customHeight="1" thickBot="1" x14ac:dyDescent="0.4">
      <c r="A45" s="275"/>
      <c r="B45" s="275"/>
      <c r="C45" s="374"/>
      <c r="D45" s="38"/>
      <c r="E45" s="39"/>
      <c r="F45" s="39"/>
      <c r="G45" s="196"/>
      <c r="H45" s="343"/>
      <c r="I45" s="389"/>
      <c r="J45" s="40"/>
      <c r="K45" s="41"/>
      <c r="L45" s="42"/>
      <c r="M45" s="43"/>
    </row>
    <row r="46" spans="1:14" ht="16" thickBot="1" x14ac:dyDescent="0.3">
      <c r="A46" s="275"/>
      <c r="B46" s="275"/>
      <c r="C46" s="293" t="s">
        <v>203</v>
      </c>
      <c r="D46" s="277" t="s">
        <v>135</v>
      </c>
      <c r="E46" s="286" t="s">
        <v>20</v>
      </c>
      <c r="F46" s="286" t="s">
        <v>12</v>
      </c>
      <c r="G46" s="322">
        <v>207</v>
      </c>
      <c r="H46" s="322">
        <v>207</v>
      </c>
      <c r="I46" s="405">
        <v>207</v>
      </c>
      <c r="J46" s="44" t="s">
        <v>21</v>
      </c>
      <c r="K46" s="45">
        <v>207</v>
      </c>
      <c r="L46" s="163">
        <v>207</v>
      </c>
      <c r="M46" s="46">
        <v>207</v>
      </c>
      <c r="N46" s="109"/>
    </row>
    <row r="47" spans="1:14" ht="16" thickBot="1" x14ac:dyDescent="0.3">
      <c r="A47" s="275"/>
      <c r="B47" s="275"/>
      <c r="C47" s="265"/>
      <c r="D47" s="278"/>
      <c r="E47" s="263"/>
      <c r="F47" s="263"/>
      <c r="G47" s="323"/>
      <c r="H47" s="323"/>
      <c r="I47" s="406"/>
      <c r="J47" s="47" t="s">
        <v>22</v>
      </c>
      <c r="K47" s="163"/>
      <c r="L47" s="163"/>
      <c r="M47" s="111"/>
    </row>
    <row r="48" spans="1:14" ht="16" thickBot="1" x14ac:dyDescent="0.3">
      <c r="A48" s="275"/>
      <c r="B48" s="275"/>
      <c r="C48" s="265"/>
      <c r="D48" s="278"/>
      <c r="E48" s="263"/>
      <c r="F48" s="263"/>
      <c r="G48" s="323"/>
      <c r="H48" s="323"/>
      <c r="I48" s="406"/>
      <c r="J48" s="48" t="s">
        <v>23</v>
      </c>
      <c r="K48" s="163"/>
      <c r="L48" s="163"/>
      <c r="M48" s="111"/>
    </row>
    <row r="49" spans="1:14" ht="31.5" thickBot="1" x14ac:dyDescent="0.3">
      <c r="A49" s="275"/>
      <c r="B49" s="275"/>
      <c r="C49" s="265"/>
      <c r="D49" s="278"/>
      <c r="E49" s="263"/>
      <c r="F49" s="263"/>
      <c r="G49" s="323"/>
      <c r="H49" s="323"/>
      <c r="I49" s="406"/>
      <c r="J49" s="47" t="s">
        <v>24</v>
      </c>
      <c r="K49" s="80">
        <v>30</v>
      </c>
      <c r="L49" s="80">
        <v>30</v>
      </c>
      <c r="M49" s="82">
        <v>30</v>
      </c>
    </row>
    <row r="50" spans="1:14" ht="16" thickBot="1" x14ac:dyDescent="0.3">
      <c r="A50" s="275"/>
      <c r="B50" s="275"/>
      <c r="C50" s="265"/>
      <c r="D50" s="278"/>
      <c r="E50" s="263"/>
      <c r="F50" s="263"/>
      <c r="G50" s="323"/>
      <c r="H50" s="323"/>
      <c r="I50" s="406"/>
      <c r="J50" s="48" t="s">
        <v>14</v>
      </c>
      <c r="K50" s="163"/>
      <c r="L50" s="163"/>
      <c r="M50" s="111"/>
    </row>
    <row r="51" spans="1:14" ht="31.5" thickBot="1" x14ac:dyDescent="0.3">
      <c r="A51" s="275"/>
      <c r="B51" s="275"/>
      <c r="C51" s="265"/>
      <c r="D51" s="278"/>
      <c r="E51" s="263"/>
      <c r="F51" s="263"/>
      <c r="G51" s="323"/>
      <c r="H51" s="323"/>
      <c r="I51" s="406"/>
      <c r="J51" s="47" t="s">
        <v>25</v>
      </c>
      <c r="K51" s="49">
        <v>6.9</v>
      </c>
      <c r="L51" s="49">
        <v>6.9</v>
      </c>
      <c r="M51" s="111">
        <v>6.9</v>
      </c>
    </row>
    <row r="52" spans="1:14" ht="16" thickBot="1" x14ac:dyDescent="0.3">
      <c r="A52" s="275"/>
      <c r="B52" s="275"/>
      <c r="C52" s="265"/>
      <c r="D52" s="278"/>
      <c r="E52" s="263"/>
      <c r="F52" s="263"/>
      <c r="G52" s="323"/>
      <c r="H52" s="323"/>
      <c r="I52" s="406"/>
      <c r="J52" s="48" t="s">
        <v>16</v>
      </c>
      <c r="K52" s="163"/>
      <c r="L52" s="163"/>
      <c r="M52" s="111"/>
    </row>
    <row r="53" spans="1:14" ht="26.15" customHeight="1" thickBot="1" x14ac:dyDescent="0.3">
      <c r="A53" s="275"/>
      <c r="B53" s="275"/>
      <c r="C53" s="266"/>
      <c r="D53" s="285"/>
      <c r="E53" s="264"/>
      <c r="F53" s="264"/>
      <c r="G53" s="331"/>
      <c r="H53" s="331"/>
      <c r="I53" s="407"/>
      <c r="J53" s="50" t="s">
        <v>26</v>
      </c>
      <c r="K53" s="51">
        <v>100</v>
      </c>
      <c r="L53" s="51">
        <v>100</v>
      </c>
      <c r="M53" s="52">
        <v>100</v>
      </c>
    </row>
    <row r="54" spans="1:14" ht="31" thickBot="1" x14ac:dyDescent="0.3">
      <c r="A54" s="275"/>
      <c r="B54" s="275"/>
      <c r="C54" s="350" t="s">
        <v>105</v>
      </c>
      <c r="D54" s="353" t="s">
        <v>135</v>
      </c>
      <c r="E54" s="269" t="s">
        <v>27</v>
      </c>
      <c r="F54" s="269" t="s">
        <v>12</v>
      </c>
      <c r="G54" s="273">
        <v>106263.2</v>
      </c>
      <c r="H54" s="273">
        <v>140301</v>
      </c>
      <c r="I54" s="273">
        <v>155016.5</v>
      </c>
      <c r="J54" s="14" t="s">
        <v>106</v>
      </c>
      <c r="K54" s="200">
        <f>66263.2+40000</f>
        <v>106263.2</v>
      </c>
      <c r="L54" s="210">
        <v>140301</v>
      </c>
      <c r="M54" s="208">
        <v>155016.5</v>
      </c>
      <c r="N54" s="109"/>
    </row>
    <row r="55" spans="1:14" ht="16" thickBot="1" x14ac:dyDescent="0.4">
      <c r="A55" s="275"/>
      <c r="B55" s="275"/>
      <c r="C55" s="265"/>
      <c r="D55" s="278"/>
      <c r="E55" s="263"/>
      <c r="F55" s="263"/>
      <c r="G55" s="323"/>
      <c r="H55" s="323"/>
      <c r="I55" s="323"/>
      <c r="J55" s="14" t="s">
        <v>23</v>
      </c>
      <c r="K55" s="54"/>
      <c r="L55" s="55"/>
      <c r="M55" s="56"/>
    </row>
    <row r="56" spans="1:14" ht="31.5" thickBot="1" x14ac:dyDescent="0.3">
      <c r="A56" s="275"/>
      <c r="B56" s="275"/>
      <c r="C56" s="265"/>
      <c r="D56" s="278"/>
      <c r="E56" s="263"/>
      <c r="F56" s="263"/>
      <c r="G56" s="323"/>
      <c r="H56" s="323"/>
      <c r="I56" s="323"/>
      <c r="J56" s="17" t="s">
        <v>91</v>
      </c>
      <c r="K56" s="163">
        <v>43.2</v>
      </c>
      <c r="L56" s="170">
        <v>52</v>
      </c>
      <c r="M56" s="111">
        <v>54.2</v>
      </c>
    </row>
    <row r="57" spans="1:14" ht="16" thickBot="1" x14ac:dyDescent="0.3">
      <c r="A57" s="275"/>
      <c r="B57" s="275"/>
      <c r="C57" s="265"/>
      <c r="D57" s="278"/>
      <c r="E57" s="263"/>
      <c r="F57" s="263"/>
      <c r="G57" s="323"/>
      <c r="H57" s="323"/>
      <c r="I57" s="323"/>
      <c r="J57" s="14" t="s">
        <v>14</v>
      </c>
      <c r="K57" s="163"/>
      <c r="L57" s="170"/>
      <c r="M57" s="111"/>
    </row>
    <row r="58" spans="1:14" ht="31.5" thickBot="1" x14ac:dyDescent="0.3">
      <c r="A58" s="275"/>
      <c r="B58" s="275"/>
      <c r="C58" s="265"/>
      <c r="D58" s="278"/>
      <c r="E58" s="263"/>
      <c r="F58" s="263"/>
      <c r="G58" s="323"/>
      <c r="H58" s="323"/>
      <c r="I58" s="323"/>
      <c r="J58" s="17" t="s">
        <v>28</v>
      </c>
      <c r="K58" s="200">
        <v>2459.8000000000002</v>
      </c>
      <c r="L58" s="210">
        <v>2698.1</v>
      </c>
      <c r="M58" s="208">
        <v>2860</v>
      </c>
    </row>
    <row r="59" spans="1:14" ht="16" thickBot="1" x14ac:dyDescent="0.4">
      <c r="A59" s="275"/>
      <c r="B59" s="275"/>
      <c r="C59" s="265"/>
      <c r="D59" s="278"/>
      <c r="E59" s="263"/>
      <c r="F59" s="263"/>
      <c r="G59" s="323"/>
      <c r="H59" s="323"/>
      <c r="I59" s="323"/>
      <c r="J59" s="14" t="s">
        <v>16</v>
      </c>
      <c r="K59" s="54"/>
      <c r="L59" s="55"/>
      <c r="M59" s="56"/>
    </row>
    <row r="60" spans="1:14" ht="31.5" thickBot="1" x14ac:dyDescent="0.3">
      <c r="A60" s="275"/>
      <c r="B60" s="275"/>
      <c r="C60" s="351"/>
      <c r="D60" s="279"/>
      <c r="E60" s="352"/>
      <c r="F60" s="352"/>
      <c r="G60" s="344"/>
      <c r="H60" s="344"/>
      <c r="I60" s="344"/>
      <c r="J60" s="17" t="s">
        <v>17</v>
      </c>
      <c r="K60" s="163">
        <v>100</v>
      </c>
      <c r="L60" s="57">
        <v>109.7</v>
      </c>
      <c r="M60" s="165">
        <v>116.3</v>
      </c>
    </row>
    <row r="61" spans="1:14" ht="31" thickBot="1" x14ac:dyDescent="0.3">
      <c r="A61" s="275"/>
      <c r="B61" s="275"/>
      <c r="C61" s="293" t="s">
        <v>29</v>
      </c>
      <c r="D61" s="277" t="s">
        <v>135</v>
      </c>
      <c r="E61" s="286" t="s">
        <v>30</v>
      </c>
      <c r="F61" s="286" t="s">
        <v>12</v>
      </c>
      <c r="G61" s="322">
        <v>7045</v>
      </c>
      <c r="H61" s="322">
        <v>8800</v>
      </c>
      <c r="I61" s="322">
        <v>11250</v>
      </c>
      <c r="J61" s="59" t="s">
        <v>106</v>
      </c>
      <c r="K61" s="206">
        <v>7045</v>
      </c>
      <c r="L61" s="206">
        <v>8800</v>
      </c>
      <c r="M61" s="207">
        <v>11250</v>
      </c>
      <c r="N61" s="109"/>
    </row>
    <row r="62" spans="1:14" ht="16" thickBot="1" x14ac:dyDescent="0.3">
      <c r="A62" s="275"/>
      <c r="B62" s="275"/>
      <c r="C62" s="265"/>
      <c r="D62" s="278"/>
      <c r="E62" s="263"/>
      <c r="F62" s="263"/>
      <c r="G62" s="323"/>
      <c r="H62" s="323"/>
      <c r="I62" s="323"/>
      <c r="J62" s="14" t="s">
        <v>13</v>
      </c>
      <c r="K62" s="163"/>
      <c r="L62" s="163"/>
      <c r="M62" s="111"/>
    </row>
    <row r="63" spans="1:14" ht="31.5" thickBot="1" x14ac:dyDescent="0.3">
      <c r="A63" s="275"/>
      <c r="B63" s="275"/>
      <c r="C63" s="265"/>
      <c r="D63" s="278"/>
      <c r="E63" s="263"/>
      <c r="F63" s="263"/>
      <c r="G63" s="323"/>
      <c r="H63" s="323"/>
      <c r="I63" s="323"/>
      <c r="J63" s="17" t="s">
        <v>91</v>
      </c>
      <c r="K63" s="163">
        <v>2</v>
      </c>
      <c r="L63" s="163">
        <v>2.2000000000000002</v>
      </c>
      <c r="M63" s="111">
        <v>2.5</v>
      </c>
    </row>
    <row r="64" spans="1:14" ht="16" thickBot="1" x14ac:dyDescent="0.3">
      <c r="A64" s="275"/>
      <c r="B64" s="275"/>
      <c r="C64" s="265"/>
      <c r="D64" s="278"/>
      <c r="E64" s="263"/>
      <c r="F64" s="263"/>
      <c r="G64" s="323"/>
      <c r="H64" s="323"/>
      <c r="I64" s="323"/>
      <c r="J64" s="14" t="s">
        <v>14</v>
      </c>
      <c r="K64" s="163"/>
      <c r="L64" s="163"/>
      <c r="M64" s="111"/>
    </row>
    <row r="65" spans="1:14" ht="31.5" thickBot="1" x14ac:dyDescent="0.3">
      <c r="A65" s="275"/>
      <c r="B65" s="275"/>
      <c r="C65" s="265"/>
      <c r="D65" s="278"/>
      <c r="E65" s="263"/>
      <c r="F65" s="263"/>
      <c r="G65" s="323"/>
      <c r="H65" s="323"/>
      <c r="I65" s="323"/>
      <c r="J65" s="17" t="s">
        <v>25</v>
      </c>
      <c r="K65" s="163">
        <v>3.5</v>
      </c>
      <c r="L65" s="163">
        <v>4</v>
      </c>
      <c r="M65" s="111">
        <v>4.5</v>
      </c>
    </row>
    <row r="66" spans="1:14" ht="16" thickBot="1" x14ac:dyDescent="0.3">
      <c r="A66" s="275"/>
      <c r="B66" s="275"/>
      <c r="C66" s="265"/>
      <c r="D66" s="278"/>
      <c r="E66" s="263"/>
      <c r="F66" s="263"/>
      <c r="G66" s="323"/>
      <c r="H66" s="323"/>
      <c r="I66" s="323"/>
      <c r="J66" s="14" t="s">
        <v>16</v>
      </c>
      <c r="K66" s="163"/>
      <c r="L66" s="163"/>
      <c r="M66" s="111"/>
    </row>
    <row r="67" spans="1:14" ht="31.5" thickBot="1" x14ac:dyDescent="0.3">
      <c r="A67" s="275"/>
      <c r="B67" s="275"/>
      <c r="C67" s="266"/>
      <c r="D67" s="285"/>
      <c r="E67" s="264"/>
      <c r="F67" s="264"/>
      <c r="G67" s="331"/>
      <c r="H67" s="331"/>
      <c r="I67" s="331"/>
      <c r="J67" s="60" t="s">
        <v>17</v>
      </c>
      <c r="K67" s="51">
        <v>100</v>
      </c>
      <c r="L67" s="51">
        <v>114.3</v>
      </c>
      <c r="M67" s="52">
        <v>128.6</v>
      </c>
    </row>
    <row r="68" spans="1:14" ht="31" thickBot="1" x14ac:dyDescent="0.3">
      <c r="A68" s="275"/>
      <c r="B68" s="275"/>
      <c r="C68" s="347" t="s">
        <v>204</v>
      </c>
      <c r="D68" s="277" t="s">
        <v>135</v>
      </c>
      <c r="E68" s="286" t="s">
        <v>11</v>
      </c>
      <c r="F68" s="286" t="s">
        <v>12</v>
      </c>
      <c r="G68" s="322">
        <v>81313</v>
      </c>
      <c r="H68" s="322">
        <v>85719.4</v>
      </c>
      <c r="I68" s="322">
        <v>90906.4</v>
      </c>
      <c r="J68" s="61" t="s">
        <v>114</v>
      </c>
      <c r="K68" s="218">
        <v>81313</v>
      </c>
      <c r="L68" s="218">
        <v>85719.4</v>
      </c>
      <c r="M68" s="219">
        <v>90906.4</v>
      </c>
      <c r="N68" s="109"/>
    </row>
    <row r="69" spans="1:14" ht="16" thickBot="1" x14ac:dyDescent="0.3">
      <c r="A69" s="275"/>
      <c r="B69" s="275"/>
      <c r="C69" s="348"/>
      <c r="D69" s="278"/>
      <c r="E69" s="263"/>
      <c r="F69" s="263"/>
      <c r="G69" s="323"/>
      <c r="H69" s="323"/>
      <c r="I69" s="323"/>
      <c r="J69" s="63" t="s">
        <v>13</v>
      </c>
      <c r="K69" s="209"/>
      <c r="L69" s="209"/>
      <c r="M69" s="220"/>
    </row>
    <row r="70" spans="1:14" ht="16" thickBot="1" x14ac:dyDescent="0.3">
      <c r="A70" s="275"/>
      <c r="B70" s="275"/>
      <c r="C70" s="348"/>
      <c r="D70" s="278"/>
      <c r="E70" s="263"/>
      <c r="F70" s="263"/>
      <c r="G70" s="323"/>
      <c r="H70" s="323"/>
      <c r="I70" s="323"/>
      <c r="J70" s="65" t="s">
        <v>31</v>
      </c>
      <c r="K70" s="211"/>
      <c r="L70" s="211"/>
      <c r="M70" s="212"/>
    </row>
    <row r="71" spans="1:14" ht="16" thickBot="1" x14ac:dyDescent="0.3">
      <c r="A71" s="275"/>
      <c r="B71" s="275"/>
      <c r="C71" s="348"/>
      <c r="D71" s="278"/>
      <c r="E71" s="263"/>
      <c r="F71" s="263"/>
      <c r="G71" s="323"/>
      <c r="H71" s="323"/>
      <c r="I71" s="323"/>
      <c r="J71" s="140" t="s">
        <v>32</v>
      </c>
      <c r="K71" s="221">
        <v>2625.9</v>
      </c>
      <c r="L71" s="221">
        <v>2625.9</v>
      </c>
      <c r="M71" s="222">
        <v>2625.9</v>
      </c>
    </row>
    <row r="72" spans="1:14" ht="31.5" thickBot="1" x14ac:dyDescent="0.3">
      <c r="A72" s="275"/>
      <c r="B72" s="275"/>
      <c r="C72" s="348"/>
      <c r="D72" s="278"/>
      <c r="E72" s="263"/>
      <c r="F72" s="263"/>
      <c r="G72" s="323"/>
      <c r="H72" s="323"/>
      <c r="I72" s="323"/>
      <c r="J72" s="65" t="s">
        <v>33</v>
      </c>
      <c r="K72" s="121">
        <v>266</v>
      </c>
      <c r="L72" s="121">
        <v>266</v>
      </c>
      <c r="M72" s="122">
        <v>266</v>
      </c>
    </row>
    <row r="73" spans="1:14" ht="31.5" thickBot="1" x14ac:dyDescent="0.3">
      <c r="A73" s="275"/>
      <c r="B73" s="275"/>
      <c r="C73" s="348"/>
      <c r="D73" s="278"/>
      <c r="E73" s="263"/>
      <c r="F73" s="263"/>
      <c r="G73" s="323"/>
      <c r="H73" s="323"/>
      <c r="I73" s="323"/>
      <c r="J73" s="65" t="s">
        <v>92</v>
      </c>
      <c r="K73" s="240">
        <v>9462</v>
      </c>
      <c r="L73" s="240">
        <v>9462</v>
      </c>
      <c r="M73" s="241">
        <v>9462</v>
      </c>
    </row>
    <row r="74" spans="1:14" ht="16" thickBot="1" x14ac:dyDescent="0.3">
      <c r="A74" s="275"/>
      <c r="B74" s="275"/>
      <c r="C74" s="348"/>
      <c r="D74" s="278"/>
      <c r="E74" s="263"/>
      <c r="F74" s="263"/>
      <c r="G74" s="323"/>
      <c r="H74" s="323"/>
      <c r="I74" s="323"/>
      <c r="J74" s="65" t="s">
        <v>93</v>
      </c>
      <c r="K74" s="240">
        <v>6492</v>
      </c>
      <c r="L74" s="240">
        <v>6492</v>
      </c>
      <c r="M74" s="241">
        <v>6492</v>
      </c>
    </row>
    <row r="75" spans="1:14" ht="16" thickBot="1" x14ac:dyDescent="0.3">
      <c r="A75" s="275"/>
      <c r="B75" s="275"/>
      <c r="C75" s="348"/>
      <c r="D75" s="278"/>
      <c r="E75" s="263"/>
      <c r="F75" s="263"/>
      <c r="G75" s="323"/>
      <c r="H75" s="323"/>
      <c r="I75" s="323"/>
      <c r="J75" s="65" t="s">
        <v>94</v>
      </c>
      <c r="K75" s="240">
        <v>5064</v>
      </c>
      <c r="L75" s="240">
        <v>5064</v>
      </c>
      <c r="M75" s="241">
        <v>5064</v>
      </c>
    </row>
    <row r="76" spans="1:14" ht="14.15" customHeight="1" thickBot="1" x14ac:dyDescent="0.3">
      <c r="A76" s="275"/>
      <c r="B76" s="275"/>
      <c r="C76" s="348"/>
      <c r="D76" s="278"/>
      <c r="E76" s="263"/>
      <c r="F76" s="263"/>
      <c r="G76" s="323"/>
      <c r="H76" s="323"/>
      <c r="I76" s="323"/>
      <c r="J76" s="65"/>
      <c r="K76" s="121"/>
      <c r="L76" s="121"/>
      <c r="M76" s="122"/>
    </row>
    <row r="77" spans="1:14" ht="47.5" customHeight="1" thickBot="1" x14ac:dyDescent="0.3">
      <c r="A77" s="275"/>
      <c r="B77" s="275"/>
      <c r="C77" s="348"/>
      <c r="D77" s="278"/>
      <c r="E77" s="263"/>
      <c r="F77" s="263"/>
      <c r="G77" s="323"/>
      <c r="H77" s="323"/>
      <c r="I77" s="323"/>
      <c r="J77" s="63" t="s">
        <v>177</v>
      </c>
      <c r="K77" s="32">
        <v>12.1</v>
      </c>
      <c r="L77" s="32">
        <v>12.8</v>
      </c>
      <c r="M77" s="116">
        <v>13.8</v>
      </c>
    </row>
    <row r="78" spans="1:14" ht="50.5" customHeight="1" thickBot="1" x14ac:dyDescent="0.3">
      <c r="A78" s="275"/>
      <c r="B78" s="275"/>
      <c r="C78" s="348"/>
      <c r="D78" s="278"/>
      <c r="E78" s="263"/>
      <c r="F78" s="263"/>
      <c r="G78" s="323"/>
      <c r="H78" s="323"/>
      <c r="I78" s="323"/>
      <c r="J78" s="65" t="s">
        <v>34</v>
      </c>
      <c r="K78" s="211">
        <v>56678.6</v>
      </c>
      <c r="L78" s="211">
        <v>59514.3</v>
      </c>
      <c r="M78" s="212">
        <v>62350</v>
      </c>
    </row>
    <row r="79" spans="1:14" ht="35.5" customHeight="1" thickBot="1" x14ac:dyDescent="0.3">
      <c r="A79" s="275"/>
      <c r="B79" s="275"/>
      <c r="C79" s="348"/>
      <c r="D79" s="278"/>
      <c r="E79" s="263"/>
      <c r="F79" s="263"/>
      <c r="G79" s="323"/>
      <c r="H79" s="323"/>
      <c r="I79" s="323"/>
      <c r="J79" s="65" t="s">
        <v>35</v>
      </c>
      <c r="K79" s="211">
        <v>2250.4</v>
      </c>
      <c r="L79" s="211">
        <v>2367.8000000000002</v>
      </c>
      <c r="M79" s="212">
        <v>2490.1999999999998</v>
      </c>
    </row>
    <row r="80" spans="1:14" ht="31.5" thickBot="1" x14ac:dyDescent="0.3">
      <c r="A80" s="275"/>
      <c r="B80" s="275"/>
      <c r="C80" s="348"/>
      <c r="D80" s="278"/>
      <c r="E80" s="263"/>
      <c r="F80" s="263"/>
      <c r="G80" s="323"/>
      <c r="H80" s="323"/>
      <c r="I80" s="323"/>
      <c r="J80" s="65" t="s">
        <v>95</v>
      </c>
      <c r="K80" s="223">
        <v>1500</v>
      </c>
      <c r="L80" s="213">
        <v>1600</v>
      </c>
      <c r="M80" s="224">
        <v>1700</v>
      </c>
    </row>
    <row r="81" spans="1:14" ht="31.5" thickBot="1" x14ac:dyDescent="0.3">
      <c r="A81" s="275"/>
      <c r="B81" s="275"/>
      <c r="C81" s="348"/>
      <c r="D81" s="278"/>
      <c r="E81" s="263"/>
      <c r="F81" s="263"/>
      <c r="G81" s="323"/>
      <c r="H81" s="323"/>
      <c r="I81" s="323"/>
      <c r="J81" s="65" t="s">
        <v>96</v>
      </c>
      <c r="K81" s="117">
        <v>700</v>
      </c>
      <c r="L81" s="34">
        <v>700</v>
      </c>
      <c r="M81" s="118">
        <v>700</v>
      </c>
    </row>
    <row r="82" spans="1:14" ht="117" customHeight="1" thickBot="1" x14ac:dyDescent="0.3">
      <c r="A82" s="275"/>
      <c r="B82" s="275"/>
      <c r="C82" s="349"/>
      <c r="D82" s="278"/>
      <c r="E82" s="263"/>
      <c r="F82" s="263"/>
      <c r="G82" s="323"/>
      <c r="H82" s="323"/>
      <c r="I82" s="323"/>
      <c r="J82" s="67" t="s">
        <v>124</v>
      </c>
      <c r="K82" s="119">
        <v>100</v>
      </c>
      <c r="L82" s="119">
        <v>105.4</v>
      </c>
      <c r="M82" s="120">
        <v>111.8</v>
      </c>
    </row>
    <row r="83" spans="1:14" ht="30.5" x14ac:dyDescent="0.25">
      <c r="A83" s="275"/>
      <c r="B83" s="275"/>
      <c r="C83" s="347" t="s">
        <v>145</v>
      </c>
      <c r="D83" s="279" t="s">
        <v>135</v>
      </c>
      <c r="E83" s="352" t="s">
        <v>11</v>
      </c>
      <c r="F83" s="352" t="s">
        <v>79</v>
      </c>
      <c r="G83" s="344">
        <v>423</v>
      </c>
      <c r="H83" s="344">
        <v>423</v>
      </c>
      <c r="I83" s="344">
        <v>423</v>
      </c>
      <c r="J83" s="59" t="s">
        <v>106</v>
      </c>
      <c r="K83" s="70">
        <v>423</v>
      </c>
      <c r="L83" s="157">
        <v>423</v>
      </c>
      <c r="M83" s="62">
        <v>423</v>
      </c>
      <c r="N83" s="109"/>
    </row>
    <row r="84" spans="1:14" ht="15.5" x14ac:dyDescent="0.35">
      <c r="A84" s="275"/>
      <c r="B84" s="275"/>
      <c r="C84" s="348"/>
      <c r="D84" s="384"/>
      <c r="E84" s="268"/>
      <c r="F84" s="268"/>
      <c r="G84" s="272"/>
      <c r="H84" s="272"/>
      <c r="I84" s="272"/>
      <c r="J84" s="14" t="s">
        <v>13</v>
      </c>
      <c r="K84" s="71"/>
      <c r="L84" s="72"/>
      <c r="M84" s="73"/>
    </row>
    <row r="85" spans="1:14" ht="20.5" customHeight="1" x14ac:dyDescent="0.25">
      <c r="A85" s="275"/>
      <c r="B85" s="275"/>
      <c r="C85" s="348"/>
      <c r="D85" s="384"/>
      <c r="E85" s="268"/>
      <c r="F85" s="268"/>
      <c r="G85" s="272"/>
      <c r="H85" s="272"/>
      <c r="I85" s="272"/>
      <c r="J85" s="17" t="s">
        <v>36</v>
      </c>
      <c r="K85" s="242">
        <v>70</v>
      </c>
      <c r="L85" s="243">
        <v>70</v>
      </c>
      <c r="M85" s="244">
        <v>70</v>
      </c>
    </row>
    <row r="86" spans="1:14" ht="15.5" x14ac:dyDescent="0.25">
      <c r="A86" s="275"/>
      <c r="B86" s="275"/>
      <c r="C86" s="348"/>
      <c r="D86" s="384"/>
      <c r="E86" s="268"/>
      <c r="F86" s="268"/>
      <c r="G86" s="272"/>
      <c r="H86" s="272"/>
      <c r="I86" s="272"/>
      <c r="J86" s="14" t="s">
        <v>14</v>
      </c>
      <c r="K86" s="74"/>
      <c r="L86" s="158"/>
      <c r="M86" s="64"/>
    </row>
    <row r="87" spans="1:14" ht="31" x14ac:dyDescent="0.25">
      <c r="A87" s="275"/>
      <c r="B87" s="275"/>
      <c r="C87" s="348"/>
      <c r="D87" s="384"/>
      <c r="E87" s="268"/>
      <c r="F87" s="268"/>
      <c r="G87" s="272"/>
      <c r="H87" s="272"/>
      <c r="I87" s="272"/>
      <c r="J87" s="17" t="s">
        <v>25</v>
      </c>
      <c r="K87" s="74">
        <v>6</v>
      </c>
      <c r="L87" s="189">
        <v>6</v>
      </c>
      <c r="M87" s="64">
        <v>6</v>
      </c>
    </row>
    <row r="88" spans="1:14" ht="15.5" x14ac:dyDescent="0.25">
      <c r="A88" s="275"/>
      <c r="B88" s="275"/>
      <c r="C88" s="348"/>
      <c r="D88" s="384"/>
      <c r="E88" s="268"/>
      <c r="F88" s="268"/>
      <c r="G88" s="272"/>
      <c r="H88" s="272"/>
      <c r="I88" s="272"/>
      <c r="J88" s="14" t="s">
        <v>16</v>
      </c>
      <c r="K88" s="74"/>
      <c r="L88" s="158"/>
      <c r="M88" s="64"/>
    </row>
    <row r="89" spans="1:14" ht="33.5" customHeight="1" thickBot="1" x14ac:dyDescent="0.3">
      <c r="A89" s="275"/>
      <c r="B89" s="275"/>
      <c r="C89" s="350"/>
      <c r="D89" s="353"/>
      <c r="E89" s="269"/>
      <c r="F89" s="269"/>
      <c r="G89" s="273"/>
      <c r="H89" s="273"/>
      <c r="I89" s="273"/>
      <c r="J89" s="75" t="s">
        <v>37</v>
      </c>
      <c r="K89" s="76">
        <v>100</v>
      </c>
      <c r="L89" s="159">
        <v>100</v>
      </c>
      <c r="M89" s="68">
        <v>100</v>
      </c>
    </row>
    <row r="90" spans="1:14" ht="31" thickBot="1" x14ac:dyDescent="0.3">
      <c r="A90" s="275"/>
      <c r="B90" s="275"/>
      <c r="C90" s="265" t="s">
        <v>169</v>
      </c>
      <c r="D90" s="278" t="s">
        <v>135</v>
      </c>
      <c r="E90" s="263" t="s">
        <v>11</v>
      </c>
      <c r="F90" s="263" t="s">
        <v>12</v>
      </c>
      <c r="G90" s="323">
        <v>263</v>
      </c>
      <c r="H90" s="323">
        <v>280.60000000000002</v>
      </c>
      <c r="I90" s="323">
        <v>294.60000000000002</v>
      </c>
      <c r="J90" s="11" t="s">
        <v>106</v>
      </c>
      <c r="K90" s="77">
        <v>263</v>
      </c>
      <c r="L90" s="163">
        <v>280.60000000000002</v>
      </c>
      <c r="M90" s="13">
        <v>294.60000000000002</v>
      </c>
      <c r="N90" s="109"/>
    </row>
    <row r="91" spans="1:14" ht="16" thickBot="1" x14ac:dyDescent="0.4">
      <c r="A91" s="275"/>
      <c r="B91" s="275"/>
      <c r="C91" s="265"/>
      <c r="D91" s="278"/>
      <c r="E91" s="263"/>
      <c r="F91" s="263"/>
      <c r="G91" s="323"/>
      <c r="H91" s="323"/>
      <c r="I91" s="323"/>
      <c r="J91" s="14" t="s">
        <v>13</v>
      </c>
      <c r="K91" s="55"/>
      <c r="L91" s="54"/>
      <c r="M91" s="56"/>
    </row>
    <row r="92" spans="1:14" ht="31.5" thickBot="1" x14ac:dyDescent="0.3">
      <c r="A92" s="275"/>
      <c r="B92" s="275"/>
      <c r="C92" s="265"/>
      <c r="D92" s="278"/>
      <c r="E92" s="263"/>
      <c r="F92" s="263"/>
      <c r="G92" s="323"/>
      <c r="H92" s="323"/>
      <c r="I92" s="323"/>
      <c r="J92" s="17" t="s">
        <v>38</v>
      </c>
      <c r="K92" s="123">
        <v>79</v>
      </c>
      <c r="L92" s="80">
        <v>79</v>
      </c>
      <c r="M92" s="82">
        <v>79</v>
      </c>
    </row>
    <row r="93" spans="1:14" ht="16" thickBot="1" x14ac:dyDescent="0.3">
      <c r="A93" s="275"/>
      <c r="B93" s="275"/>
      <c r="C93" s="265"/>
      <c r="D93" s="278"/>
      <c r="E93" s="263"/>
      <c r="F93" s="263"/>
      <c r="G93" s="323"/>
      <c r="H93" s="323"/>
      <c r="I93" s="323"/>
      <c r="J93" s="14" t="s">
        <v>14</v>
      </c>
      <c r="K93" s="74"/>
      <c r="L93" s="163"/>
      <c r="M93" s="111"/>
    </row>
    <row r="94" spans="1:14" ht="31.5" thickBot="1" x14ac:dyDescent="0.3">
      <c r="A94" s="275"/>
      <c r="B94" s="275"/>
      <c r="C94" s="265"/>
      <c r="D94" s="278"/>
      <c r="E94" s="263"/>
      <c r="F94" s="263"/>
      <c r="G94" s="323"/>
      <c r="H94" s="323"/>
      <c r="I94" s="323"/>
      <c r="J94" s="17" t="s">
        <v>25</v>
      </c>
      <c r="K94" s="74">
        <v>3.3</v>
      </c>
      <c r="L94" s="163">
        <v>3.6</v>
      </c>
      <c r="M94" s="111">
        <v>3.7</v>
      </c>
    </row>
    <row r="95" spans="1:14" ht="16" thickBot="1" x14ac:dyDescent="0.3">
      <c r="A95" s="275"/>
      <c r="B95" s="275"/>
      <c r="C95" s="265"/>
      <c r="D95" s="278"/>
      <c r="E95" s="263"/>
      <c r="F95" s="263"/>
      <c r="G95" s="323"/>
      <c r="H95" s="323"/>
      <c r="I95" s="323"/>
      <c r="J95" s="14" t="s">
        <v>16</v>
      </c>
      <c r="K95" s="74"/>
      <c r="L95" s="163"/>
      <c r="M95" s="111"/>
    </row>
    <row r="96" spans="1:14" ht="32.5" customHeight="1" thickBot="1" x14ac:dyDescent="0.3">
      <c r="A96" s="275"/>
      <c r="B96" s="275"/>
      <c r="C96" s="265"/>
      <c r="D96" s="278"/>
      <c r="E96" s="263"/>
      <c r="F96" s="263"/>
      <c r="G96" s="323"/>
      <c r="H96" s="323"/>
      <c r="I96" s="323"/>
      <c r="J96" s="75" t="s">
        <v>37</v>
      </c>
      <c r="K96" s="76">
        <v>100</v>
      </c>
      <c r="L96" s="164">
        <v>109</v>
      </c>
      <c r="M96" s="79">
        <v>112.1</v>
      </c>
    </row>
    <row r="97" spans="1:14" ht="31" thickBot="1" x14ac:dyDescent="0.3">
      <c r="A97" s="275"/>
      <c r="B97" s="275"/>
      <c r="C97" s="265" t="s">
        <v>170</v>
      </c>
      <c r="D97" s="278" t="s">
        <v>135</v>
      </c>
      <c r="E97" s="263" t="s">
        <v>11</v>
      </c>
      <c r="F97" s="263" t="s">
        <v>12</v>
      </c>
      <c r="G97" s="323">
        <v>275550.7</v>
      </c>
      <c r="H97" s="323">
        <v>275550.7</v>
      </c>
      <c r="I97" s="323">
        <v>275550.7</v>
      </c>
      <c r="J97" s="11" t="s">
        <v>106</v>
      </c>
      <c r="K97" s="227">
        <v>275550.7</v>
      </c>
      <c r="L97" s="197">
        <v>275550.7</v>
      </c>
      <c r="M97" s="228">
        <v>275550.7</v>
      </c>
      <c r="N97" s="109"/>
    </row>
    <row r="98" spans="1:14" ht="16" thickBot="1" x14ac:dyDescent="0.4">
      <c r="A98" s="275"/>
      <c r="B98" s="275"/>
      <c r="C98" s="265"/>
      <c r="D98" s="278"/>
      <c r="E98" s="263"/>
      <c r="F98" s="263"/>
      <c r="G98" s="323"/>
      <c r="H98" s="323"/>
      <c r="I98" s="323"/>
      <c r="J98" s="14" t="s">
        <v>13</v>
      </c>
      <c r="K98" s="55"/>
      <c r="L98" s="54"/>
      <c r="M98" s="56"/>
    </row>
    <row r="99" spans="1:14" ht="31.5" customHeight="1" thickBot="1" x14ac:dyDescent="0.3">
      <c r="A99" s="275"/>
      <c r="B99" s="275"/>
      <c r="C99" s="265"/>
      <c r="D99" s="278"/>
      <c r="E99" s="263"/>
      <c r="F99" s="263"/>
      <c r="G99" s="323"/>
      <c r="H99" s="323"/>
      <c r="I99" s="323"/>
      <c r="J99" s="17" t="s">
        <v>91</v>
      </c>
      <c r="K99" s="74">
        <v>21.3</v>
      </c>
      <c r="L99" s="163">
        <v>21.3</v>
      </c>
      <c r="M99" s="111">
        <v>21.3</v>
      </c>
    </row>
    <row r="100" spans="1:14" ht="16" thickBot="1" x14ac:dyDescent="0.3">
      <c r="A100" s="275"/>
      <c r="B100" s="275"/>
      <c r="C100" s="265"/>
      <c r="D100" s="278"/>
      <c r="E100" s="263"/>
      <c r="F100" s="263"/>
      <c r="G100" s="323"/>
      <c r="H100" s="323"/>
      <c r="I100" s="323"/>
      <c r="J100" s="14" t="s">
        <v>14</v>
      </c>
      <c r="K100" s="74"/>
      <c r="L100" s="163"/>
      <c r="M100" s="111"/>
    </row>
    <row r="101" spans="1:14" ht="31.5" thickBot="1" x14ac:dyDescent="0.3">
      <c r="A101" s="275"/>
      <c r="B101" s="275"/>
      <c r="C101" s="265"/>
      <c r="D101" s="278"/>
      <c r="E101" s="263"/>
      <c r="F101" s="263"/>
      <c r="G101" s="323"/>
      <c r="H101" s="323"/>
      <c r="I101" s="323"/>
      <c r="J101" s="17" t="s">
        <v>39</v>
      </c>
      <c r="K101" s="201">
        <v>1078.0999999999999</v>
      </c>
      <c r="L101" s="200">
        <v>1078.0999999999999</v>
      </c>
      <c r="M101" s="208">
        <v>1078.0999999999999</v>
      </c>
    </row>
    <row r="102" spans="1:14" ht="16" thickBot="1" x14ac:dyDescent="0.3">
      <c r="A102" s="275"/>
      <c r="B102" s="275"/>
      <c r="C102" s="265"/>
      <c r="D102" s="278"/>
      <c r="E102" s="263"/>
      <c r="F102" s="263"/>
      <c r="G102" s="323"/>
      <c r="H102" s="323"/>
      <c r="I102" s="323"/>
      <c r="J102" s="14" t="s">
        <v>107</v>
      </c>
      <c r="K102" s="74"/>
      <c r="L102" s="163"/>
      <c r="M102" s="111"/>
    </row>
    <row r="103" spans="1:14" ht="41" customHeight="1" thickBot="1" x14ac:dyDescent="0.3">
      <c r="A103" s="275"/>
      <c r="B103" s="275"/>
      <c r="C103" s="265"/>
      <c r="D103" s="278"/>
      <c r="E103" s="263"/>
      <c r="F103" s="263"/>
      <c r="G103" s="323"/>
      <c r="H103" s="323"/>
      <c r="I103" s="323"/>
      <c r="J103" s="17" t="s">
        <v>17</v>
      </c>
      <c r="K103" s="76">
        <v>100</v>
      </c>
      <c r="L103" s="164">
        <v>100</v>
      </c>
      <c r="M103" s="79">
        <v>100</v>
      </c>
    </row>
    <row r="104" spans="1:14" ht="31" thickBot="1" x14ac:dyDescent="0.3">
      <c r="A104" s="275"/>
      <c r="B104" s="275"/>
      <c r="C104" s="265" t="s">
        <v>173</v>
      </c>
      <c r="D104" s="278" t="s">
        <v>135</v>
      </c>
      <c r="E104" s="263" t="s">
        <v>11</v>
      </c>
      <c r="F104" s="263" t="s">
        <v>12</v>
      </c>
      <c r="G104" s="323">
        <v>154</v>
      </c>
      <c r="H104" s="323">
        <v>216.3</v>
      </c>
      <c r="I104" s="323">
        <v>216.3</v>
      </c>
      <c r="J104" s="11" t="s">
        <v>106</v>
      </c>
      <c r="K104" s="161">
        <v>154</v>
      </c>
      <c r="L104" s="161">
        <v>216.3</v>
      </c>
      <c r="M104" s="13">
        <v>216.3</v>
      </c>
      <c r="N104" s="109"/>
    </row>
    <row r="105" spans="1:14" ht="16" thickBot="1" x14ac:dyDescent="0.3">
      <c r="A105" s="275"/>
      <c r="B105" s="275"/>
      <c r="C105" s="265"/>
      <c r="D105" s="278"/>
      <c r="E105" s="263"/>
      <c r="F105" s="263"/>
      <c r="G105" s="323"/>
      <c r="H105" s="323"/>
      <c r="I105" s="323"/>
      <c r="J105" s="14" t="s">
        <v>13</v>
      </c>
      <c r="K105" s="163"/>
      <c r="L105" s="163"/>
      <c r="M105" s="111"/>
    </row>
    <row r="106" spans="1:14" ht="31.5" thickBot="1" x14ac:dyDescent="0.3">
      <c r="A106" s="275"/>
      <c r="B106" s="275"/>
      <c r="C106" s="265"/>
      <c r="D106" s="278"/>
      <c r="E106" s="263"/>
      <c r="F106" s="263"/>
      <c r="G106" s="323"/>
      <c r="H106" s="323"/>
      <c r="I106" s="323"/>
      <c r="J106" s="17" t="s">
        <v>38</v>
      </c>
      <c r="K106" s="80">
        <v>5</v>
      </c>
      <c r="L106" s="80">
        <v>7</v>
      </c>
      <c r="M106" s="82">
        <v>7</v>
      </c>
    </row>
    <row r="107" spans="1:14" ht="16" thickBot="1" x14ac:dyDescent="0.3">
      <c r="A107" s="275"/>
      <c r="B107" s="275"/>
      <c r="C107" s="265"/>
      <c r="D107" s="278"/>
      <c r="E107" s="263"/>
      <c r="F107" s="263"/>
      <c r="G107" s="323"/>
      <c r="H107" s="323"/>
      <c r="I107" s="323"/>
      <c r="J107" s="14" t="s">
        <v>14</v>
      </c>
      <c r="K107" s="163"/>
      <c r="L107" s="163"/>
      <c r="M107" s="111"/>
    </row>
    <row r="108" spans="1:14" ht="31.5" thickBot="1" x14ac:dyDescent="0.3">
      <c r="A108" s="275"/>
      <c r="B108" s="275"/>
      <c r="C108" s="265"/>
      <c r="D108" s="278"/>
      <c r="E108" s="263"/>
      <c r="F108" s="263"/>
      <c r="G108" s="323"/>
      <c r="H108" s="323"/>
      <c r="I108" s="323"/>
      <c r="J108" s="17" t="s">
        <v>25</v>
      </c>
      <c r="K108" s="163">
        <v>30.8</v>
      </c>
      <c r="L108" s="163">
        <v>30.9</v>
      </c>
      <c r="M108" s="111">
        <v>30.9</v>
      </c>
    </row>
    <row r="109" spans="1:14" ht="16" thickBot="1" x14ac:dyDescent="0.3">
      <c r="A109" s="275"/>
      <c r="B109" s="275"/>
      <c r="C109" s="265"/>
      <c r="D109" s="278"/>
      <c r="E109" s="263"/>
      <c r="F109" s="263"/>
      <c r="G109" s="323"/>
      <c r="H109" s="323"/>
      <c r="I109" s="323"/>
      <c r="J109" s="14" t="s">
        <v>16</v>
      </c>
      <c r="K109" s="163"/>
      <c r="L109" s="163"/>
      <c r="M109" s="111"/>
    </row>
    <row r="110" spans="1:14" ht="36" customHeight="1" thickBot="1" x14ac:dyDescent="0.3">
      <c r="A110" s="275"/>
      <c r="B110" s="275"/>
      <c r="C110" s="266"/>
      <c r="D110" s="285"/>
      <c r="E110" s="264"/>
      <c r="F110" s="264"/>
      <c r="G110" s="331"/>
      <c r="H110" s="331"/>
      <c r="I110" s="331"/>
      <c r="J110" s="60" t="s">
        <v>17</v>
      </c>
      <c r="K110" s="51">
        <v>100</v>
      </c>
      <c r="L110" s="51">
        <v>100.3</v>
      </c>
      <c r="M110" s="52">
        <v>100.3</v>
      </c>
    </row>
    <row r="111" spans="1:14" ht="29.15" customHeight="1" thickBot="1" x14ac:dyDescent="0.3">
      <c r="A111" s="275"/>
      <c r="B111" s="275"/>
      <c r="C111" s="293" t="s">
        <v>205</v>
      </c>
      <c r="D111" s="156" t="s">
        <v>135</v>
      </c>
      <c r="E111" s="352" t="s">
        <v>41</v>
      </c>
      <c r="F111" s="83" t="s">
        <v>12</v>
      </c>
      <c r="G111" s="197">
        <v>5275</v>
      </c>
      <c r="H111" s="197">
        <v>5317</v>
      </c>
      <c r="I111" s="197">
        <v>5338</v>
      </c>
      <c r="J111" s="85" t="s">
        <v>109</v>
      </c>
      <c r="K111" s="197">
        <v>5275</v>
      </c>
      <c r="L111" s="197">
        <v>5317</v>
      </c>
      <c r="M111" s="228">
        <v>5338</v>
      </c>
      <c r="N111" s="109"/>
    </row>
    <row r="112" spans="1:14" ht="16" thickBot="1" x14ac:dyDescent="0.3">
      <c r="A112" s="275"/>
      <c r="B112" s="275"/>
      <c r="C112" s="265"/>
      <c r="D112" s="86"/>
      <c r="E112" s="268"/>
      <c r="F112" s="87"/>
      <c r="G112" s="198"/>
      <c r="H112" s="198"/>
      <c r="I112" s="198"/>
      <c r="J112" s="63" t="s">
        <v>13</v>
      </c>
      <c r="K112" s="163"/>
      <c r="L112" s="163"/>
      <c r="M112" s="111"/>
    </row>
    <row r="113" spans="1:13" ht="62.5" thickBot="1" x14ac:dyDescent="0.3">
      <c r="A113" s="275"/>
      <c r="B113" s="275"/>
      <c r="C113" s="265"/>
      <c r="D113" s="86"/>
      <c r="E113" s="268"/>
      <c r="F113" s="87"/>
      <c r="G113" s="198"/>
      <c r="H113" s="198"/>
      <c r="I113" s="198"/>
      <c r="J113" s="65" t="s">
        <v>0</v>
      </c>
      <c r="K113" s="163" t="s">
        <v>147</v>
      </c>
      <c r="L113" s="163" t="s">
        <v>147</v>
      </c>
      <c r="M113" s="111" t="s">
        <v>146</v>
      </c>
    </row>
    <row r="114" spans="1:13" ht="18" customHeight="1" thickBot="1" x14ac:dyDescent="0.3">
      <c r="A114" s="275"/>
      <c r="B114" s="275"/>
      <c r="C114" s="265"/>
      <c r="D114" s="86"/>
      <c r="E114" s="87"/>
      <c r="F114" s="87"/>
      <c r="G114" s="198"/>
      <c r="H114" s="198"/>
      <c r="I114" s="198"/>
      <c r="J114" s="63" t="s">
        <v>42</v>
      </c>
      <c r="K114" s="163"/>
      <c r="L114" s="163"/>
      <c r="M114" s="111"/>
    </row>
    <row r="115" spans="1:13" ht="124.5" customHeight="1" thickBot="1" x14ac:dyDescent="0.3">
      <c r="A115" s="275"/>
      <c r="B115" s="275"/>
      <c r="C115" s="265"/>
      <c r="D115" s="86"/>
      <c r="E115" s="87"/>
      <c r="F115" s="87"/>
      <c r="G115" s="198"/>
      <c r="H115" s="198"/>
      <c r="I115" s="198"/>
      <c r="J115" s="65" t="s">
        <v>89</v>
      </c>
      <c r="K115" s="163" t="s">
        <v>98</v>
      </c>
      <c r="L115" s="163" t="s">
        <v>148</v>
      </c>
      <c r="M115" s="111" t="s">
        <v>149</v>
      </c>
    </row>
    <row r="116" spans="1:13" ht="16" thickBot="1" x14ac:dyDescent="0.3">
      <c r="A116" s="275"/>
      <c r="B116" s="275"/>
      <c r="C116" s="265"/>
      <c r="D116" s="86"/>
      <c r="E116" s="87"/>
      <c r="F116" s="87"/>
      <c r="G116" s="198"/>
      <c r="H116" s="198"/>
      <c r="I116" s="198"/>
      <c r="J116" s="63" t="s">
        <v>16</v>
      </c>
      <c r="K116" s="163"/>
      <c r="L116" s="163"/>
      <c r="M116" s="111"/>
    </row>
    <row r="117" spans="1:13" ht="24" customHeight="1" thickBot="1" x14ac:dyDescent="0.3">
      <c r="A117" s="275"/>
      <c r="B117" s="275"/>
      <c r="C117" s="266"/>
      <c r="D117" s="148"/>
      <c r="E117" s="149"/>
      <c r="F117" s="149"/>
      <c r="G117" s="199"/>
      <c r="H117" s="199"/>
      <c r="I117" s="199"/>
      <c r="J117" s="150" t="s">
        <v>26</v>
      </c>
      <c r="K117" s="51">
        <v>100</v>
      </c>
      <c r="L117" s="51">
        <v>100</v>
      </c>
      <c r="M117" s="52">
        <v>100</v>
      </c>
    </row>
    <row r="118" spans="1:13" ht="34.5" customHeight="1" x14ac:dyDescent="0.25">
      <c r="A118" s="275"/>
      <c r="B118" s="275"/>
      <c r="C118" s="347" t="s">
        <v>193</v>
      </c>
      <c r="D118" s="162" t="s">
        <v>135</v>
      </c>
      <c r="E118" s="267" t="s">
        <v>11</v>
      </c>
      <c r="F118" s="267" t="s">
        <v>12</v>
      </c>
      <c r="G118" s="200">
        <v>2425.1</v>
      </c>
      <c r="H118" s="200">
        <v>2335.3000000000002</v>
      </c>
      <c r="I118" s="201">
        <v>2335.3000000000002</v>
      </c>
      <c r="J118" s="154" t="s">
        <v>190</v>
      </c>
      <c r="K118" s="210">
        <v>2425.1</v>
      </c>
      <c r="L118" s="190">
        <v>2335.3000000000002</v>
      </c>
      <c r="M118" s="220">
        <v>2335.3000000000002</v>
      </c>
    </row>
    <row r="119" spans="1:13" ht="16" customHeight="1" x14ac:dyDescent="0.25">
      <c r="A119" s="275"/>
      <c r="B119" s="275"/>
      <c r="C119" s="348"/>
      <c r="D119" s="162"/>
      <c r="E119" s="268"/>
      <c r="F119" s="268"/>
      <c r="G119" s="200"/>
      <c r="H119" s="200"/>
      <c r="I119" s="201"/>
      <c r="J119" s="166" t="s">
        <v>13</v>
      </c>
      <c r="K119" s="170"/>
      <c r="L119" s="158"/>
      <c r="M119" s="64"/>
    </row>
    <row r="120" spans="1:13" ht="32.5" customHeight="1" x14ac:dyDescent="0.25">
      <c r="A120" s="275"/>
      <c r="B120" s="275"/>
      <c r="C120" s="348"/>
      <c r="D120" s="162"/>
      <c r="E120" s="268"/>
      <c r="F120" s="268"/>
      <c r="G120" s="200"/>
      <c r="H120" s="200"/>
      <c r="I120" s="201"/>
      <c r="J120" s="137" t="s">
        <v>191</v>
      </c>
      <c r="K120" s="81">
        <v>27</v>
      </c>
      <c r="L120" s="91">
        <v>26</v>
      </c>
      <c r="M120" s="93">
        <v>26</v>
      </c>
    </row>
    <row r="121" spans="1:13" ht="15.5" customHeight="1" x14ac:dyDescent="0.25">
      <c r="A121" s="275"/>
      <c r="B121" s="275"/>
      <c r="C121" s="348"/>
      <c r="D121" s="86"/>
      <c r="E121" s="87"/>
      <c r="F121" s="87"/>
      <c r="G121" s="198"/>
      <c r="H121" s="198"/>
      <c r="I121" s="202"/>
      <c r="J121" s="166" t="s">
        <v>14</v>
      </c>
      <c r="K121" s="170"/>
      <c r="L121" s="158"/>
      <c r="M121" s="64"/>
    </row>
    <row r="122" spans="1:13" ht="33" customHeight="1" x14ac:dyDescent="0.25">
      <c r="A122" s="275"/>
      <c r="B122" s="275"/>
      <c r="C122" s="348"/>
      <c r="D122" s="86"/>
      <c r="E122" s="87"/>
      <c r="F122" s="87"/>
      <c r="G122" s="198"/>
      <c r="H122" s="198"/>
      <c r="I122" s="202"/>
      <c r="J122" s="137" t="s">
        <v>192</v>
      </c>
      <c r="K122" s="210">
        <v>7485</v>
      </c>
      <c r="L122" s="209">
        <v>7485</v>
      </c>
      <c r="M122" s="220">
        <v>7485</v>
      </c>
    </row>
    <row r="123" spans="1:13" ht="17.5" customHeight="1" x14ac:dyDescent="0.25">
      <c r="A123" s="275"/>
      <c r="B123" s="275"/>
      <c r="C123" s="348"/>
      <c r="D123" s="86"/>
      <c r="E123" s="87"/>
      <c r="F123" s="87"/>
      <c r="G123" s="198"/>
      <c r="H123" s="198"/>
      <c r="I123" s="202"/>
      <c r="J123" s="166" t="s">
        <v>16</v>
      </c>
      <c r="K123" s="170"/>
      <c r="L123" s="158"/>
      <c r="M123" s="64"/>
    </row>
    <row r="124" spans="1:13" ht="24" customHeight="1" thickBot="1" x14ac:dyDescent="0.3">
      <c r="A124" s="275"/>
      <c r="B124" s="275"/>
      <c r="C124" s="349"/>
      <c r="D124" s="148"/>
      <c r="E124" s="149"/>
      <c r="F124" s="149"/>
      <c r="G124" s="199"/>
      <c r="H124" s="199"/>
      <c r="I124" s="203"/>
      <c r="J124" s="35" t="s">
        <v>26</v>
      </c>
      <c r="K124" s="171">
        <v>100</v>
      </c>
      <c r="L124" s="159">
        <v>96.3</v>
      </c>
      <c r="M124" s="92">
        <v>96.3</v>
      </c>
    </row>
    <row r="125" spans="1:13" ht="30.5" customHeight="1" x14ac:dyDescent="0.25">
      <c r="A125" s="275"/>
      <c r="B125" s="275"/>
      <c r="C125" s="347" t="s">
        <v>206</v>
      </c>
      <c r="D125" s="375">
        <v>2019</v>
      </c>
      <c r="E125" s="267" t="s">
        <v>11</v>
      </c>
      <c r="F125" s="267" t="s">
        <v>12</v>
      </c>
      <c r="G125" s="200">
        <v>200000</v>
      </c>
      <c r="H125" s="200" t="s">
        <v>196</v>
      </c>
      <c r="I125" s="201" t="s">
        <v>196</v>
      </c>
      <c r="J125" s="172" t="s">
        <v>197</v>
      </c>
      <c r="K125" s="190">
        <v>200000</v>
      </c>
      <c r="L125" s="170" t="s">
        <v>196</v>
      </c>
      <c r="M125" s="157" t="s">
        <v>196</v>
      </c>
    </row>
    <row r="126" spans="1:13" ht="19.5" customHeight="1" x14ac:dyDescent="0.25">
      <c r="A126" s="275"/>
      <c r="B126" s="275"/>
      <c r="C126" s="348"/>
      <c r="D126" s="376"/>
      <c r="E126" s="268"/>
      <c r="F126" s="268"/>
      <c r="G126" s="198"/>
      <c r="H126" s="198"/>
      <c r="I126" s="202"/>
      <c r="J126" s="173" t="s">
        <v>23</v>
      </c>
      <c r="K126" s="158"/>
      <c r="L126" s="170"/>
      <c r="M126" s="158"/>
    </row>
    <row r="127" spans="1:13" ht="32" customHeight="1" x14ac:dyDescent="0.25">
      <c r="A127" s="275"/>
      <c r="B127" s="275"/>
      <c r="C127" s="348"/>
      <c r="D127" s="376"/>
      <c r="E127" s="268"/>
      <c r="F127" s="268"/>
      <c r="G127" s="198"/>
      <c r="H127" s="198"/>
      <c r="I127" s="202"/>
      <c r="J127" s="172" t="s">
        <v>91</v>
      </c>
      <c r="K127" s="158">
        <v>237.1</v>
      </c>
      <c r="L127" s="170"/>
      <c r="M127" s="158"/>
    </row>
    <row r="128" spans="1:13" ht="18" customHeight="1" x14ac:dyDescent="0.25">
      <c r="A128" s="275"/>
      <c r="B128" s="275"/>
      <c r="C128" s="348"/>
      <c r="D128" s="376"/>
      <c r="E128" s="268"/>
      <c r="F128" s="268"/>
      <c r="G128" s="198"/>
      <c r="H128" s="198"/>
      <c r="I128" s="202"/>
      <c r="J128" s="173" t="s">
        <v>14</v>
      </c>
      <c r="K128" s="158"/>
      <c r="L128" s="170"/>
      <c r="M128" s="158"/>
    </row>
    <row r="129" spans="1:14" ht="33.5" customHeight="1" x14ac:dyDescent="0.25">
      <c r="A129" s="275"/>
      <c r="B129" s="275"/>
      <c r="C129" s="348"/>
      <c r="D129" s="376"/>
      <c r="E129" s="268"/>
      <c r="F129" s="268"/>
      <c r="G129" s="198"/>
      <c r="H129" s="198"/>
      <c r="I129" s="202"/>
      <c r="J129" s="172" t="s">
        <v>198</v>
      </c>
      <c r="K129" s="158">
        <v>70</v>
      </c>
      <c r="L129" s="170"/>
      <c r="M129" s="158"/>
    </row>
    <row r="130" spans="1:14" ht="14.5" customHeight="1" x14ac:dyDescent="0.25">
      <c r="A130" s="275"/>
      <c r="B130" s="275"/>
      <c r="C130" s="348"/>
      <c r="D130" s="376"/>
      <c r="E130" s="268"/>
      <c r="F130" s="268"/>
      <c r="G130" s="198"/>
      <c r="H130" s="198"/>
      <c r="I130" s="202"/>
      <c r="J130" s="173" t="s">
        <v>16</v>
      </c>
      <c r="K130" s="158"/>
      <c r="L130" s="170"/>
      <c r="M130" s="158"/>
    </row>
    <row r="131" spans="1:14" ht="31.5" customHeight="1" thickBot="1" x14ac:dyDescent="0.3">
      <c r="A131" s="275"/>
      <c r="B131" s="275"/>
      <c r="C131" s="348"/>
      <c r="D131" s="376"/>
      <c r="E131" s="268"/>
      <c r="F131" s="268"/>
      <c r="G131" s="198"/>
      <c r="H131" s="198"/>
      <c r="I131" s="202"/>
      <c r="J131" s="172" t="s">
        <v>17</v>
      </c>
      <c r="K131" s="158">
        <v>100</v>
      </c>
      <c r="L131" s="170"/>
      <c r="M131" s="158"/>
    </row>
    <row r="132" spans="1:14" ht="31" thickBot="1" x14ac:dyDescent="0.3">
      <c r="A132" s="356">
        <v>2</v>
      </c>
      <c r="B132" s="359" t="s">
        <v>43</v>
      </c>
      <c r="C132" s="287" t="s">
        <v>44</v>
      </c>
      <c r="D132" s="362" t="s">
        <v>135</v>
      </c>
      <c r="E132" s="365" t="s">
        <v>30</v>
      </c>
      <c r="F132" s="365" t="s">
        <v>12</v>
      </c>
      <c r="G132" s="390">
        <f>73159.6+39101.4</f>
        <v>112261</v>
      </c>
      <c r="H132" s="411">
        <f>86423.7+39404.1</f>
        <v>125827.79999999999</v>
      </c>
      <c r="I132" s="408">
        <f>93337.5+42652.3</f>
        <v>135989.79999999999</v>
      </c>
      <c r="J132" s="153" t="s">
        <v>110</v>
      </c>
      <c r="K132" s="229">
        <v>112261</v>
      </c>
      <c r="L132" s="230">
        <v>125827.8</v>
      </c>
      <c r="M132" s="229">
        <v>135989.79999999999</v>
      </c>
      <c r="N132" s="109"/>
    </row>
    <row r="133" spans="1:14" ht="16" thickBot="1" x14ac:dyDescent="0.3">
      <c r="A133" s="357"/>
      <c r="B133" s="360"/>
      <c r="C133" s="288"/>
      <c r="D133" s="363"/>
      <c r="E133" s="366"/>
      <c r="F133" s="366"/>
      <c r="G133" s="391"/>
      <c r="H133" s="412"/>
      <c r="I133" s="409"/>
      <c r="J133" s="8" t="s">
        <v>13</v>
      </c>
      <c r="K133" s="3"/>
      <c r="L133" s="6"/>
      <c r="M133" s="3"/>
    </row>
    <row r="134" spans="1:14" ht="31.5" thickBot="1" x14ac:dyDescent="0.3">
      <c r="A134" s="357"/>
      <c r="B134" s="360"/>
      <c r="C134" s="288"/>
      <c r="D134" s="363"/>
      <c r="E134" s="366"/>
      <c r="F134" s="366"/>
      <c r="G134" s="391"/>
      <c r="H134" s="412"/>
      <c r="I134" s="409"/>
      <c r="J134" s="9" t="s">
        <v>45</v>
      </c>
      <c r="K134" s="138">
        <f>11+16</f>
        <v>27</v>
      </c>
      <c r="L134" s="139">
        <v>27</v>
      </c>
      <c r="M134" s="138">
        <v>27</v>
      </c>
    </row>
    <row r="135" spans="1:14" ht="31.5" thickBot="1" x14ac:dyDescent="0.3">
      <c r="A135" s="357"/>
      <c r="B135" s="360"/>
      <c r="C135" s="288"/>
      <c r="D135" s="363"/>
      <c r="E135" s="366"/>
      <c r="F135" s="366"/>
      <c r="G135" s="391"/>
      <c r="H135" s="412"/>
      <c r="I135" s="409"/>
      <c r="J135" s="9" t="s">
        <v>111</v>
      </c>
      <c r="K135" s="136">
        <f>54.8+26.826</f>
        <v>81.626000000000005</v>
      </c>
      <c r="L135" s="106">
        <f>55.8+28.329</f>
        <v>84.128999999999991</v>
      </c>
      <c r="M135" s="136">
        <f>56.4+29.202</f>
        <v>85.602000000000004</v>
      </c>
    </row>
    <row r="136" spans="1:14" ht="16" thickBot="1" x14ac:dyDescent="0.4">
      <c r="A136" s="357"/>
      <c r="B136" s="360"/>
      <c r="C136" s="288"/>
      <c r="D136" s="363"/>
      <c r="E136" s="366"/>
      <c r="F136" s="366"/>
      <c r="G136" s="391"/>
      <c r="H136" s="412"/>
      <c r="I136" s="409"/>
      <c r="J136" s="8" t="s">
        <v>14</v>
      </c>
      <c r="K136" s="7"/>
      <c r="L136" s="5"/>
      <c r="M136" s="7"/>
    </row>
    <row r="137" spans="1:14" ht="31.5" thickBot="1" x14ac:dyDescent="0.3">
      <c r="A137" s="357"/>
      <c r="B137" s="360"/>
      <c r="C137" s="288"/>
      <c r="D137" s="363"/>
      <c r="E137" s="366"/>
      <c r="F137" s="366"/>
      <c r="G137" s="391"/>
      <c r="H137" s="412"/>
      <c r="I137" s="409"/>
      <c r="J137" s="9" t="s">
        <v>97</v>
      </c>
      <c r="K137" s="231">
        <v>1375.7</v>
      </c>
      <c r="L137" s="233">
        <v>1496.2</v>
      </c>
      <c r="M137" s="231">
        <v>1588.7</v>
      </c>
    </row>
    <row r="138" spans="1:14" ht="16" thickBot="1" x14ac:dyDescent="0.3">
      <c r="A138" s="357"/>
      <c r="B138" s="360"/>
      <c r="C138" s="288"/>
      <c r="D138" s="363"/>
      <c r="E138" s="366"/>
      <c r="F138" s="366"/>
      <c r="G138" s="391"/>
      <c r="H138" s="412"/>
      <c r="I138" s="409"/>
      <c r="J138" s="8" t="s">
        <v>16</v>
      </c>
      <c r="K138" s="3"/>
      <c r="L138" s="6"/>
      <c r="M138" s="3"/>
    </row>
    <row r="139" spans="1:14" ht="31.5" thickBot="1" x14ac:dyDescent="0.3">
      <c r="A139" s="358"/>
      <c r="B139" s="361"/>
      <c r="C139" s="289"/>
      <c r="D139" s="364"/>
      <c r="E139" s="367"/>
      <c r="F139" s="367"/>
      <c r="G139" s="392"/>
      <c r="H139" s="413"/>
      <c r="I139" s="410"/>
      <c r="J139" s="10" t="s">
        <v>46</v>
      </c>
      <c r="K139" s="4">
        <v>100</v>
      </c>
      <c r="L139" s="107">
        <v>112.1</v>
      </c>
      <c r="M139" s="4">
        <v>121.1</v>
      </c>
    </row>
    <row r="140" spans="1:14" ht="31" thickBot="1" x14ac:dyDescent="0.3">
      <c r="A140" s="304">
        <v>3</v>
      </c>
      <c r="B140" s="300" t="s">
        <v>47</v>
      </c>
      <c r="C140" s="290" t="s">
        <v>150</v>
      </c>
      <c r="D140" s="286" t="s">
        <v>135</v>
      </c>
      <c r="E140" s="286" t="s">
        <v>11</v>
      </c>
      <c r="F140" s="286" t="s">
        <v>12</v>
      </c>
      <c r="G140" s="322">
        <v>4400</v>
      </c>
      <c r="H140" s="322">
        <v>4400</v>
      </c>
      <c r="I140" s="322">
        <v>4400</v>
      </c>
      <c r="J140" s="59" t="s">
        <v>106</v>
      </c>
      <c r="K140" s="206">
        <v>4400</v>
      </c>
      <c r="L140" s="206">
        <v>4400</v>
      </c>
      <c r="M140" s="207">
        <v>4400</v>
      </c>
      <c r="N140" s="109"/>
    </row>
    <row r="141" spans="1:14" ht="16" thickBot="1" x14ac:dyDescent="0.3">
      <c r="A141" s="305"/>
      <c r="B141" s="301"/>
      <c r="C141" s="291"/>
      <c r="D141" s="263"/>
      <c r="E141" s="263"/>
      <c r="F141" s="263"/>
      <c r="G141" s="323"/>
      <c r="H141" s="323"/>
      <c r="I141" s="323"/>
      <c r="J141" s="14" t="s">
        <v>13</v>
      </c>
      <c r="K141" s="15"/>
      <c r="L141" s="15"/>
      <c r="M141" s="16"/>
    </row>
    <row r="142" spans="1:14" ht="31.5" thickBot="1" x14ac:dyDescent="0.3">
      <c r="A142" s="305"/>
      <c r="B142" s="301"/>
      <c r="C142" s="291"/>
      <c r="D142" s="263"/>
      <c r="E142" s="263"/>
      <c r="F142" s="263"/>
      <c r="G142" s="323"/>
      <c r="H142" s="323"/>
      <c r="I142" s="323"/>
      <c r="J142" s="17" t="s">
        <v>38</v>
      </c>
      <c r="K142" s="80">
        <v>200</v>
      </c>
      <c r="L142" s="80">
        <v>200</v>
      </c>
      <c r="M142" s="82">
        <v>200</v>
      </c>
    </row>
    <row r="143" spans="1:14" ht="16" thickBot="1" x14ac:dyDescent="0.3">
      <c r="A143" s="305"/>
      <c r="B143" s="301"/>
      <c r="C143" s="291"/>
      <c r="D143" s="263"/>
      <c r="E143" s="263"/>
      <c r="F143" s="263"/>
      <c r="G143" s="323"/>
      <c r="H143" s="323"/>
      <c r="I143" s="323"/>
      <c r="J143" s="14" t="s">
        <v>14</v>
      </c>
      <c r="K143" s="15"/>
      <c r="L143" s="15"/>
      <c r="M143" s="16"/>
    </row>
    <row r="144" spans="1:14" ht="31.5" thickBot="1" x14ac:dyDescent="0.3">
      <c r="A144" s="305"/>
      <c r="B144" s="301"/>
      <c r="C144" s="291"/>
      <c r="D144" s="263"/>
      <c r="E144" s="263"/>
      <c r="F144" s="263"/>
      <c r="G144" s="323"/>
      <c r="H144" s="323"/>
      <c r="I144" s="323"/>
      <c r="J144" s="17" t="s">
        <v>48</v>
      </c>
      <c r="K144" s="15">
        <v>22</v>
      </c>
      <c r="L144" s="15">
        <v>22</v>
      </c>
      <c r="M144" s="16">
        <v>22</v>
      </c>
    </row>
    <row r="145" spans="1:14" ht="16" thickBot="1" x14ac:dyDescent="0.3">
      <c r="A145" s="305"/>
      <c r="B145" s="301"/>
      <c r="C145" s="291"/>
      <c r="D145" s="263"/>
      <c r="E145" s="263"/>
      <c r="F145" s="263"/>
      <c r="G145" s="323"/>
      <c r="H145" s="323"/>
      <c r="I145" s="323"/>
      <c r="J145" s="14" t="s">
        <v>16</v>
      </c>
      <c r="K145" s="15"/>
      <c r="L145" s="15"/>
      <c r="M145" s="16"/>
    </row>
    <row r="146" spans="1:14" ht="39" customHeight="1" thickBot="1" x14ac:dyDescent="0.3">
      <c r="A146" s="305"/>
      <c r="B146" s="301"/>
      <c r="C146" s="291"/>
      <c r="D146" s="263"/>
      <c r="E146" s="263"/>
      <c r="F146" s="263"/>
      <c r="G146" s="323"/>
      <c r="H146" s="323"/>
      <c r="I146" s="323"/>
      <c r="J146" s="17" t="s">
        <v>17</v>
      </c>
      <c r="K146" s="78">
        <v>100</v>
      </c>
      <c r="L146" s="78">
        <v>100</v>
      </c>
      <c r="M146" s="16">
        <v>100</v>
      </c>
    </row>
    <row r="147" spans="1:14" ht="126.5" customHeight="1" thickBot="1" x14ac:dyDescent="0.3">
      <c r="A147" s="305"/>
      <c r="B147" s="306"/>
      <c r="C147" s="141" t="s">
        <v>122</v>
      </c>
      <c r="D147" s="88">
        <v>2019</v>
      </c>
      <c r="E147" s="88" t="s">
        <v>11</v>
      </c>
      <c r="F147" s="88" t="s">
        <v>49</v>
      </c>
      <c r="G147" s="204">
        <v>5628.2</v>
      </c>
      <c r="H147" s="204" t="s">
        <v>196</v>
      </c>
      <c r="I147" s="205" t="s">
        <v>196</v>
      </c>
      <c r="J147" s="89" t="s">
        <v>123</v>
      </c>
      <c r="K147" s="234">
        <v>5628.2</v>
      </c>
      <c r="L147" s="76" t="s">
        <v>196</v>
      </c>
      <c r="M147" s="90" t="s">
        <v>196</v>
      </c>
      <c r="N147" s="109"/>
    </row>
    <row r="148" spans="1:14" ht="31" thickBot="1" x14ac:dyDescent="0.3">
      <c r="A148" s="112">
        <v>4</v>
      </c>
      <c r="B148" s="23" t="s">
        <v>50</v>
      </c>
      <c r="C148" s="291" t="s">
        <v>208</v>
      </c>
      <c r="D148" s="263" t="s">
        <v>135</v>
      </c>
      <c r="E148" s="263" t="s">
        <v>11</v>
      </c>
      <c r="F148" s="263" t="s">
        <v>12</v>
      </c>
      <c r="G148" s="323">
        <v>28919</v>
      </c>
      <c r="H148" s="323">
        <v>34701</v>
      </c>
      <c r="I148" s="323">
        <v>41616</v>
      </c>
      <c r="J148" s="11" t="s">
        <v>106</v>
      </c>
      <c r="K148" s="197">
        <v>28919</v>
      </c>
      <c r="L148" s="197">
        <v>34701</v>
      </c>
      <c r="M148" s="208">
        <v>41616</v>
      </c>
      <c r="N148" s="109"/>
    </row>
    <row r="149" spans="1:14" ht="16" thickBot="1" x14ac:dyDescent="0.3">
      <c r="A149" s="113"/>
      <c r="B149" s="36"/>
      <c r="C149" s="291"/>
      <c r="D149" s="263"/>
      <c r="E149" s="263"/>
      <c r="F149" s="263"/>
      <c r="G149" s="323"/>
      <c r="H149" s="323"/>
      <c r="I149" s="323"/>
      <c r="J149" s="14" t="s">
        <v>13</v>
      </c>
      <c r="K149" s="200"/>
      <c r="L149" s="200"/>
      <c r="M149" s="208"/>
    </row>
    <row r="150" spans="1:14" ht="22" customHeight="1" thickBot="1" x14ac:dyDescent="0.3">
      <c r="A150" s="113"/>
      <c r="B150" s="36"/>
      <c r="C150" s="291"/>
      <c r="D150" s="263"/>
      <c r="E150" s="263"/>
      <c r="F150" s="263"/>
      <c r="G150" s="323"/>
      <c r="H150" s="323"/>
      <c r="I150" s="323"/>
      <c r="J150" s="17" t="s">
        <v>36</v>
      </c>
      <c r="K150" s="200">
        <v>2390</v>
      </c>
      <c r="L150" s="200">
        <v>2690</v>
      </c>
      <c r="M150" s="208">
        <v>3060</v>
      </c>
    </row>
    <row r="151" spans="1:14" ht="16" thickBot="1" x14ac:dyDescent="0.3">
      <c r="A151" s="113"/>
      <c r="B151" s="36"/>
      <c r="C151" s="291"/>
      <c r="D151" s="263"/>
      <c r="E151" s="263"/>
      <c r="F151" s="263"/>
      <c r="G151" s="323"/>
      <c r="H151" s="323"/>
      <c r="I151" s="323"/>
      <c r="J151" s="14" t="s">
        <v>14</v>
      </c>
      <c r="K151" s="15"/>
      <c r="L151" s="15"/>
      <c r="M151" s="16"/>
    </row>
    <row r="152" spans="1:14" ht="31.5" thickBot="1" x14ac:dyDescent="0.3">
      <c r="A152" s="113"/>
      <c r="B152" s="36"/>
      <c r="C152" s="291"/>
      <c r="D152" s="263"/>
      <c r="E152" s="263"/>
      <c r="F152" s="263"/>
      <c r="G152" s="323"/>
      <c r="H152" s="323"/>
      <c r="I152" s="323"/>
      <c r="J152" s="17" t="s">
        <v>51</v>
      </c>
      <c r="K152" s="15">
        <v>12.1</v>
      </c>
      <c r="L152" s="15">
        <v>12.9</v>
      </c>
      <c r="M152" s="16">
        <v>13.6</v>
      </c>
    </row>
    <row r="153" spans="1:14" ht="16" thickBot="1" x14ac:dyDescent="0.3">
      <c r="A153" s="113"/>
      <c r="B153" s="36"/>
      <c r="C153" s="291"/>
      <c r="D153" s="263"/>
      <c r="E153" s="263"/>
      <c r="F153" s="263"/>
      <c r="G153" s="323"/>
      <c r="H153" s="323"/>
      <c r="I153" s="323"/>
      <c r="J153" s="14" t="s">
        <v>16</v>
      </c>
      <c r="K153" s="15"/>
      <c r="L153" s="15"/>
      <c r="M153" s="16"/>
    </row>
    <row r="154" spans="1:14" ht="20" customHeight="1" thickBot="1" x14ac:dyDescent="0.3">
      <c r="A154" s="113"/>
      <c r="B154" s="36"/>
      <c r="C154" s="324"/>
      <c r="D154" s="263"/>
      <c r="E154" s="263"/>
      <c r="F154" s="263"/>
      <c r="G154" s="323"/>
      <c r="H154" s="323"/>
      <c r="I154" s="323"/>
      <c r="J154" s="17" t="s">
        <v>26</v>
      </c>
      <c r="K154" s="15">
        <v>100</v>
      </c>
      <c r="L154" s="15">
        <v>112.6</v>
      </c>
      <c r="M154" s="16">
        <v>128</v>
      </c>
    </row>
    <row r="155" spans="1:14" ht="29.5" customHeight="1" thickBot="1" x14ac:dyDescent="0.3">
      <c r="A155" s="113"/>
      <c r="B155" s="36"/>
      <c r="C155" s="307" t="s">
        <v>182</v>
      </c>
      <c r="D155" s="278" t="s">
        <v>135</v>
      </c>
      <c r="E155" s="263" t="s">
        <v>11</v>
      </c>
      <c r="F155" s="263" t="s">
        <v>12</v>
      </c>
      <c r="G155" s="323">
        <v>27000</v>
      </c>
      <c r="H155" s="323">
        <v>31680</v>
      </c>
      <c r="I155" s="406">
        <v>36240</v>
      </c>
      <c r="J155" s="44" t="s">
        <v>106</v>
      </c>
      <c r="K155" s="206">
        <v>27000</v>
      </c>
      <c r="L155" s="235">
        <v>31680</v>
      </c>
      <c r="M155" s="207">
        <v>36240</v>
      </c>
      <c r="N155" s="109"/>
    </row>
    <row r="156" spans="1:14" ht="16" thickBot="1" x14ac:dyDescent="0.4">
      <c r="A156" s="113"/>
      <c r="B156" s="36"/>
      <c r="C156" s="308"/>
      <c r="D156" s="278"/>
      <c r="E156" s="263"/>
      <c r="F156" s="263"/>
      <c r="G156" s="323"/>
      <c r="H156" s="323"/>
      <c r="I156" s="406"/>
      <c r="J156" s="48" t="s">
        <v>13</v>
      </c>
      <c r="K156" s="215"/>
      <c r="L156" s="216"/>
      <c r="M156" s="217"/>
    </row>
    <row r="157" spans="1:14" ht="47" thickBot="1" x14ac:dyDescent="0.3">
      <c r="A157" s="113"/>
      <c r="B157" s="36"/>
      <c r="C157" s="308"/>
      <c r="D157" s="278"/>
      <c r="E157" s="263"/>
      <c r="F157" s="263"/>
      <c r="G157" s="323"/>
      <c r="H157" s="323"/>
      <c r="I157" s="406"/>
      <c r="J157" s="47" t="s">
        <v>118</v>
      </c>
      <c r="K157" s="130">
        <v>1700</v>
      </c>
      <c r="L157" s="245">
        <v>1850</v>
      </c>
      <c r="M157" s="131">
        <v>2000</v>
      </c>
    </row>
    <row r="158" spans="1:14" ht="44.5" customHeight="1" thickBot="1" x14ac:dyDescent="0.3">
      <c r="A158" s="113"/>
      <c r="B158" s="36"/>
      <c r="C158" s="308"/>
      <c r="D158" s="278"/>
      <c r="E158" s="263"/>
      <c r="F158" s="263"/>
      <c r="G158" s="323"/>
      <c r="H158" s="323"/>
      <c r="I158" s="406"/>
      <c r="J158" s="47" t="s">
        <v>119</v>
      </c>
      <c r="K158" s="80">
        <v>300</v>
      </c>
      <c r="L158" s="81">
        <v>350</v>
      </c>
      <c r="M158" s="82">
        <v>400</v>
      </c>
    </row>
    <row r="159" spans="1:14" ht="16" thickBot="1" x14ac:dyDescent="0.3">
      <c r="A159" s="113"/>
      <c r="B159" s="36"/>
      <c r="C159" s="308"/>
      <c r="D159" s="278"/>
      <c r="E159" s="263"/>
      <c r="F159" s="263"/>
      <c r="G159" s="323"/>
      <c r="H159" s="323"/>
      <c r="I159" s="406"/>
      <c r="J159" s="48" t="s">
        <v>14</v>
      </c>
      <c r="K159" s="15"/>
      <c r="L159" s="53"/>
      <c r="M159" s="16"/>
    </row>
    <row r="160" spans="1:14" ht="37.5" customHeight="1" thickBot="1" x14ac:dyDescent="0.3">
      <c r="A160" s="113"/>
      <c r="B160" s="36"/>
      <c r="C160" s="308"/>
      <c r="D160" s="278"/>
      <c r="E160" s="263"/>
      <c r="F160" s="263"/>
      <c r="G160" s="323"/>
      <c r="H160" s="323"/>
      <c r="I160" s="406"/>
      <c r="J160" s="47" t="s">
        <v>51</v>
      </c>
      <c r="K160" s="15">
        <v>13.5</v>
      </c>
      <c r="L160" s="53">
        <v>14.4</v>
      </c>
      <c r="M160" s="16">
        <v>15.1</v>
      </c>
    </row>
    <row r="161" spans="1:14" ht="47.5" customHeight="1" thickBot="1" x14ac:dyDescent="0.3">
      <c r="A161" s="113"/>
      <c r="B161" s="36"/>
      <c r="C161" s="308"/>
      <c r="D161" s="278"/>
      <c r="E161" s="263"/>
      <c r="F161" s="263"/>
      <c r="G161" s="323"/>
      <c r="H161" s="323"/>
      <c r="I161" s="406"/>
      <c r="J161" s="145" t="s">
        <v>188</v>
      </c>
      <c r="K161" s="15">
        <v>100</v>
      </c>
      <c r="L161" s="53">
        <v>110</v>
      </c>
      <c r="M161" s="16">
        <v>120</v>
      </c>
    </row>
    <row r="162" spans="1:14" ht="55" customHeight="1" thickBot="1" x14ac:dyDescent="0.3">
      <c r="A162" s="113"/>
      <c r="B162" s="36"/>
      <c r="C162" s="309"/>
      <c r="D162" s="285"/>
      <c r="E162" s="264"/>
      <c r="F162" s="264"/>
      <c r="G162" s="331"/>
      <c r="H162" s="331"/>
      <c r="I162" s="407"/>
      <c r="J162" s="50"/>
      <c r="K162" s="51"/>
      <c r="L162" s="69"/>
      <c r="M162" s="52"/>
    </row>
    <row r="163" spans="1:14" ht="31" x14ac:dyDescent="0.25">
      <c r="A163" s="113"/>
      <c r="B163" s="36"/>
      <c r="C163" s="316" t="s">
        <v>183</v>
      </c>
      <c r="D163" s="267" t="s">
        <v>135</v>
      </c>
      <c r="E163" s="297" t="s">
        <v>11</v>
      </c>
      <c r="F163" s="304" t="s">
        <v>12</v>
      </c>
      <c r="G163" s="310">
        <v>2070</v>
      </c>
      <c r="H163" s="393">
        <v>2160</v>
      </c>
      <c r="I163" s="385">
        <v>2250</v>
      </c>
      <c r="J163" s="18" t="s">
        <v>112</v>
      </c>
      <c r="K163" s="235">
        <v>2070</v>
      </c>
      <c r="L163" s="190">
        <v>2160</v>
      </c>
      <c r="M163" s="226">
        <v>2250</v>
      </c>
      <c r="N163" s="109"/>
    </row>
    <row r="164" spans="1:14" ht="15.5" x14ac:dyDescent="0.25">
      <c r="A164" s="113"/>
      <c r="B164" s="36"/>
      <c r="C164" s="317"/>
      <c r="D164" s="268"/>
      <c r="E164" s="298"/>
      <c r="F164" s="305"/>
      <c r="G164" s="311"/>
      <c r="H164" s="394"/>
      <c r="I164" s="386"/>
      <c r="J164" s="19" t="s">
        <v>13</v>
      </c>
      <c r="K164" s="53"/>
      <c r="L164" s="20"/>
      <c r="M164" s="64"/>
    </row>
    <row r="165" spans="1:14" ht="19.5" customHeight="1" x14ac:dyDescent="0.25">
      <c r="A165" s="113"/>
      <c r="B165" s="36"/>
      <c r="C165" s="317"/>
      <c r="D165" s="268"/>
      <c r="E165" s="298"/>
      <c r="F165" s="305"/>
      <c r="G165" s="311"/>
      <c r="H165" s="394"/>
      <c r="I165" s="386"/>
      <c r="J165" s="21" t="s">
        <v>36</v>
      </c>
      <c r="K165" s="81">
        <v>90</v>
      </c>
      <c r="L165" s="91">
        <v>90</v>
      </c>
      <c r="M165" s="29" t="s">
        <v>151</v>
      </c>
    </row>
    <row r="166" spans="1:14" ht="15.5" x14ac:dyDescent="0.25">
      <c r="A166" s="113"/>
      <c r="B166" s="36"/>
      <c r="C166" s="317"/>
      <c r="D166" s="268"/>
      <c r="E166" s="298"/>
      <c r="F166" s="305"/>
      <c r="G166" s="311"/>
      <c r="H166" s="394"/>
      <c r="I166" s="386"/>
      <c r="J166" s="19" t="s">
        <v>14</v>
      </c>
      <c r="K166" s="53"/>
      <c r="L166" s="20"/>
      <c r="M166" s="64"/>
    </row>
    <row r="167" spans="1:14" ht="31" x14ac:dyDescent="0.25">
      <c r="A167" s="113"/>
      <c r="B167" s="36"/>
      <c r="C167" s="317"/>
      <c r="D167" s="268"/>
      <c r="E167" s="298"/>
      <c r="F167" s="305"/>
      <c r="G167" s="311"/>
      <c r="H167" s="394"/>
      <c r="I167" s="386"/>
      <c r="J167" s="21" t="s">
        <v>51</v>
      </c>
      <c r="K167" s="53">
        <v>23</v>
      </c>
      <c r="L167" s="66">
        <v>24</v>
      </c>
      <c r="M167" s="64">
        <v>25</v>
      </c>
    </row>
    <row r="168" spans="1:14" ht="15.5" x14ac:dyDescent="0.25">
      <c r="A168" s="113"/>
      <c r="B168" s="36"/>
      <c r="C168" s="317"/>
      <c r="D168" s="268"/>
      <c r="E168" s="298"/>
      <c r="F168" s="305"/>
      <c r="G168" s="311"/>
      <c r="H168" s="394"/>
      <c r="I168" s="386"/>
      <c r="J168" s="19" t="s">
        <v>16</v>
      </c>
      <c r="K168" s="53"/>
      <c r="L168" s="20"/>
      <c r="M168" s="64"/>
    </row>
    <row r="169" spans="1:14" ht="19" customHeight="1" thickBot="1" x14ac:dyDescent="0.3">
      <c r="A169" s="113"/>
      <c r="B169" s="36"/>
      <c r="C169" s="318"/>
      <c r="D169" s="315"/>
      <c r="E169" s="299"/>
      <c r="F169" s="332"/>
      <c r="G169" s="312"/>
      <c r="H169" s="395"/>
      <c r="I169" s="387"/>
      <c r="J169" s="35" t="s">
        <v>26</v>
      </c>
      <c r="K169" s="69">
        <v>100</v>
      </c>
      <c r="L169" s="22">
        <v>100</v>
      </c>
      <c r="M169" s="92">
        <v>100</v>
      </c>
    </row>
    <row r="170" spans="1:14" ht="15.5" x14ac:dyDescent="0.25">
      <c r="A170" s="113"/>
      <c r="B170" s="36"/>
      <c r="C170" s="319" t="s">
        <v>152</v>
      </c>
      <c r="D170" s="274" t="s">
        <v>135</v>
      </c>
      <c r="E170" s="274" t="s">
        <v>40</v>
      </c>
      <c r="F170" s="274" t="s">
        <v>12</v>
      </c>
      <c r="G170" s="313">
        <v>10138.6</v>
      </c>
      <c r="H170" s="442">
        <v>11310</v>
      </c>
      <c r="I170" s="441">
        <v>12337</v>
      </c>
      <c r="J170" s="18" t="s">
        <v>113</v>
      </c>
      <c r="K170" s="235">
        <v>10138.6</v>
      </c>
      <c r="L170" s="190">
        <v>11310</v>
      </c>
      <c r="M170" s="226">
        <v>12337</v>
      </c>
      <c r="N170" s="109"/>
    </row>
    <row r="171" spans="1:14" ht="15.5" x14ac:dyDescent="0.25">
      <c r="A171" s="113"/>
      <c r="B171" s="36"/>
      <c r="C171" s="320"/>
      <c r="D171" s="333"/>
      <c r="E171" s="275"/>
      <c r="F171" s="275"/>
      <c r="G171" s="313"/>
      <c r="H171" s="443"/>
      <c r="I171" s="386"/>
      <c r="J171" s="21" t="s">
        <v>22</v>
      </c>
      <c r="K171" s="53"/>
      <c r="L171" s="20"/>
      <c r="M171" s="64"/>
    </row>
    <row r="172" spans="1:14" ht="15.5" x14ac:dyDescent="0.25">
      <c r="A172" s="113"/>
      <c r="B172" s="36"/>
      <c r="C172" s="320"/>
      <c r="D172" s="333"/>
      <c r="E172" s="275"/>
      <c r="F172" s="275"/>
      <c r="G172" s="313"/>
      <c r="H172" s="443"/>
      <c r="I172" s="386"/>
      <c r="J172" s="19" t="s">
        <v>13</v>
      </c>
      <c r="K172" s="53"/>
      <c r="L172" s="20"/>
      <c r="M172" s="64"/>
    </row>
    <row r="173" spans="1:14" ht="19" customHeight="1" x14ac:dyDescent="0.25">
      <c r="A173" s="113"/>
      <c r="B173" s="36"/>
      <c r="C173" s="320"/>
      <c r="D173" s="333"/>
      <c r="E173" s="275"/>
      <c r="F173" s="275"/>
      <c r="G173" s="313"/>
      <c r="H173" s="443"/>
      <c r="I173" s="386"/>
      <c r="J173" s="21" t="s">
        <v>36</v>
      </c>
      <c r="K173" s="81">
        <v>311</v>
      </c>
      <c r="L173" s="91">
        <v>325</v>
      </c>
      <c r="M173" s="93">
        <v>338</v>
      </c>
    </row>
    <row r="174" spans="1:14" ht="15.5" x14ac:dyDescent="0.25">
      <c r="A174" s="113"/>
      <c r="B174" s="36"/>
      <c r="C174" s="320"/>
      <c r="D174" s="333"/>
      <c r="E174" s="275"/>
      <c r="F174" s="275"/>
      <c r="G174" s="313"/>
      <c r="H174" s="443"/>
      <c r="I174" s="386"/>
      <c r="J174" s="19" t="s">
        <v>14</v>
      </c>
      <c r="K174" s="53"/>
      <c r="L174" s="20"/>
      <c r="M174" s="64"/>
    </row>
    <row r="175" spans="1:14" ht="31" x14ac:dyDescent="0.25">
      <c r="A175" s="113"/>
      <c r="B175" s="36"/>
      <c r="C175" s="320"/>
      <c r="D175" s="333"/>
      <c r="E175" s="275"/>
      <c r="F175" s="275"/>
      <c r="G175" s="313"/>
      <c r="H175" s="443"/>
      <c r="I175" s="386"/>
      <c r="J175" s="21" t="s">
        <v>51</v>
      </c>
      <c r="K175" s="53">
        <v>32.6</v>
      </c>
      <c r="L175" s="20">
        <v>34.799999999999997</v>
      </c>
      <c r="M175" s="64">
        <v>36.5</v>
      </c>
    </row>
    <row r="176" spans="1:14" ht="15.5" x14ac:dyDescent="0.25">
      <c r="A176" s="113"/>
      <c r="B176" s="36"/>
      <c r="C176" s="320"/>
      <c r="D176" s="333"/>
      <c r="E176" s="275"/>
      <c r="F176" s="275"/>
      <c r="G176" s="313"/>
      <c r="H176" s="443"/>
      <c r="I176" s="386"/>
      <c r="J176" s="19" t="s">
        <v>16</v>
      </c>
      <c r="K176" s="53"/>
      <c r="L176" s="20"/>
      <c r="M176" s="64"/>
    </row>
    <row r="177" spans="1:14" ht="19" customHeight="1" thickBot="1" x14ac:dyDescent="0.3">
      <c r="A177" s="114"/>
      <c r="B177" s="94"/>
      <c r="C177" s="321"/>
      <c r="D177" s="334"/>
      <c r="E177" s="276"/>
      <c r="F177" s="276"/>
      <c r="G177" s="314"/>
      <c r="H177" s="444"/>
      <c r="I177" s="387"/>
      <c r="J177" s="35" t="s">
        <v>26</v>
      </c>
      <c r="K177" s="69">
        <v>100</v>
      </c>
      <c r="L177" s="22">
        <v>104.5</v>
      </c>
      <c r="M177" s="92">
        <v>108.7</v>
      </c>
    </row>
    <row r="178" spans="1:14" ht="29" customHeight="1" thickBot="1" x14ac:dyDescent="0.3">
      <c r="A178" s="270">
        <v>5</v>
      </c>
      <c r="B178" s="269" t="s">
        <v>52</v>
      </c>
      <c r="C178" s="283" t="s">
        <v>53</v>
      </c>
      <c r="D178" s="263" t="s">
        <v>135</v>
      </c>
      <c r="E178" s="263" t="s">
        <v>11</v>
      </c>
      <c r="F178" s="263" t="s">
        <v>12</v>
      </c>
      <c r="G178" s="323">
        <v>295</v>
      </c>
      <c r="H178" s="323">
        <v>400</v>
      </c>
      <c r="I178" s="323">
        <v>400</v>
      </c>
      <c r="J178" s="14" t="s">
        <v>114</v>
      </c>
      <c r="K178" s="12">
        <v>295</v>
      </c>
      <c r="L178" s="15">
        <v>400</v>
      </c>
      <c r="M178" s="13">
        <v>400</v>
      </c>
      <c r="N178" s="109"/>
    </row>
    <row r="179" spans="1:14" ht="16" thickBot="1" x14ac:dyDescent="0.3">
      <c r="A179" s="262"/>
      <c r="B179" s="263"/>
      <c r="C179" s="283"/>
      <c r="D179" s="263"/>
      <c r="E179" s="263"/>
      <c r="F179" s="263"/>
      <c r="G179" s="323"/>
      <c r="H179" s="323"/>
      <c r="I179" s="323"/>
      <c r="J179" s="14" t="s">
        <v>13</v>
      </c>
      <c r="K179" s="15"/>
      <c r="L179" s="15"/>
      <c r="M179" s="16"/>
    </row>
    <row r="180" spans="1:14" ht="29.5" customHeight="1" thickBot="1" x14ac:dyDescent="0.3">
      <c r="A180" s="262"/>
      <c r="B180" s="263"/>
      <c r="C180" s="283"/>
      <c r="D180" s="263"/>
      <c r="E180" s="263"/>
      <c r="F180" s="263"/>
      <c r="G180" s="323"/>
      <c r="H180" s="323"/>
      <c r="I180" s="323"/>
      <c r="J180" s="17" t="s">
        <v>38</v>
      </c>
      <c r="K180" s="80">
        <v>150</v>
      </c>
      <c r="L180" s="80">
        <v>150</v>
      </c>
      <c r="M180" s="82">
        <v>150</v>
      </c>
    </row>
    <row r="181" spans="1:14" ht="16" thickBot="1" x14ac:dyDescent="0.3">
      <c r="A181" s="262"/>
      <c r="B181" s="263"/>
      <c r="C181" s="283"/>
      <c r="D181" s="263"/>
      <c r="E181" s="263"/>
      <c r="F181" s="263"/>
      <c r="G181" s="323"/>
      <c r="H181" s="323"/>
      <c r="I181" s="323"/>
      <c r="J181" s="14" t="s">
        <v>14</v>
      </c>
      <c r="K181" s="15"/>
      <c r="L181" s="15"/>
      <c r="M181" s="16"/>
    </row>
    <row r="182" spans="1:14" ht="29.5" customHeight="1" thickBot="1" x14ac:dyDescent="0.3">
      <c r="A182" s="262"/>
      <c r="B182" s="263"/>
      <c r="C182" s="283"/>
      <c r="D182" s="263"/>
      <c r="E182" s="263"/>
      <c r="F182" s="263"/>
      <c r="G182" s="323"/>
      <c r="H182" s="323"/>
      <c r="I182" s="323"/>
      <c r="J182" s="17" t="s">
        <v>54</v>
      </c>
      <c r="K182" s="15">
        <v>500</v>
      </c>
      <c r="L182" s="15">
        <v>1000</v>
      </c>
      <c r="M182" s="16">
        <v>1000</v>
      </c>
    </row>
    <row r="183" spans="1:14" ht="30" customHeight="1" thickBot="1" x14ac:dyDescent="0.3">
      <c r="A183" s="262"/>
      <c r="B183" s="263"/>
      <c r="C183" s="283"/>
      <c r="D183" s="263"/>
      <c r="E183" s="263"/>
      <c r="F183" s="263"/>
      <c r="G183" s="323"/>
      <c r="H183" s="323"/>
      <c r="I183" s="323"/>
      <c r="J183" s="17" t="s">
        <v>55</v>
      </c>
      <c r="K183" s="15">
        <v>220</v>
      </c>
      <c r="L183" s="15">
        <v>250</v>
      </c>
      <c r="M183" s="16">
        <v>250</v>
      </c>
    </row>
    <row r="184" spans="1:14" ht="16" thickBot="1" x14ac:dyDescent="0.3">
      <c r="A184" s="262"/>
      <c r="B184" s="263"/>
      <c r="C184" s="283"/>
      <c r="D184" s="263"/>
      <c r="E184" s="263"/>
      <c r="F184" s="263"/>
      <c r="G184" s="323"/>
      <c r="H184" s="323"/>
      <c r="I184" s="323"/>
      <c r="J184" s="14" t="s">
        <v>16</v>
      </c>
      <c r="K184" s="15"/>
      <c r="L184" s="15"/>
      <c r="M184" s="16"/>
    </row>
    <row r="185" spans="1:14" ht="30" customHeight="1" thickBot="1" x14ac:dyDescent="0.3">
      <c r="A185" s="262"/>
      <c r="B185" s="263"/>
      <c r="C185" s="283"/>
      <c r="D185" s="263"/>
      <c r="E185" s="263"/>
      <c r="F185" s="263"/>
      <c r="G185" s="323"/>
      <c r="H185" s="323"/>
      <c r="I185" s="323"/>
      <c r="J185" s="17" t="s">
        <v>17</v>
      </c>
      <c r="K185" s="78">
        <v>100</v>
      </c>
      <c r="L185" s="78">
        <v>200</v>
      </c>
      <c r="M185" s="79">
        <v>200</v>
      </c>
    </row>
    <row r="186" spans="1:14" ht="31" thickBot="1" x14ac:dyDescent="0.3">
      <c r="A186" s="262">
        <v>6</v>
      </c>
      <c r="B186" s="263" t="s">
        <v>56</v>
      </c>
      <c r="C186" s="283" t="s">
        <v>57</v>
      </c>
      <c r="D186" s="263" t="s">
        <v>135</v>
      </c>
      <c r="E186" s="263" t="s">
        <v>58</v>
      </c>
      <c r="F186" s="263" t="s">
        <v>12</v>
      </c>
      <c r="G186" s="323">
        <v>18043.599999999999</v>
      </c>
      <c r="H186" s="323">
        <f>2898.1+21902.1</f>
        <v>24800.199999999997</v>
      </c>
      <c r="I186" s="323">
        <f>3591.1+24753.3</f>
        <v>28344.399999999998</v>
      </c>
      <c r="J186" s="11" t="s">
        <v>114</v>
      </c>
      <c r="K186" s="197">
        <f>2382+15661.6</f>
        <v>18043.599999999999</v>
      </c>
      <c r="L186" s="197">
        <v>24800.2</v>
      </c>
      <c r="M186" s="228">
        <v>28344.400000000001</v>
      </c>
      <c r="N186" s="109"/>
    </row>
    <row r="187" spans="1:14" ht="16" thickBot="1" x14ac:dyDescent="0.3">
      <c r="A187" s="262"/>
      <c r="B187" s="263"/>
      <c r="C187" s="283"/>
      <c r="D187" s="263"/>
      <c r="E187" s="263"/>
      <c r="F187" s="263"/>
      <c r="G187" s="323"/>
      <c r="H187" s="323"/>
      <c r="I187" s="323"/>
      <c r="J187" s="14" t="s">
        <v>13</v>
      </c>
      <c r="K187" s="15"/>
      <c r="L187" s="15"/>
      <c r="M187" s="16"/>
    </row>
    <row r="188" spans="1:14" ht="31.5" thickBot="1" x14ac:dyDescent="0.3">
      <c r="A188" s="262"/>
      <c r="B188" s="263"/>
      <c r="C188" s="283"/>
      <c r="D188" s="263"/>
      <c r="E188" s="263"/>
      <c r="F188" s="263"/>
      <c r="G188" s="323"/>
      <c r="H188" s="323"/>
      <c r="I188" s="323"/>
      <c r="J188" s="17" t="s">
        <v>59</v>
      </c>
      <c r="K188" s="134">
        <f>0.8+36.2</f>
        <v>37</v>
      </c>
      <c r="L188" s="134">
        <v>48.2</v>
      </c>
      <c r="M188" s="135">
        <v>48.8</v>
      </c>
    </row>
    <row r="189" spans="1:14" ht="16" thickBot="1" x14ac:dyDescent="0.3">
      <c r="A189" s="262"/>
      <c r="B189" s="263"/>
      <c r="C189" s="283"/>
      <c r="D189" s="263"/>
      <c r="E189" s="263"/>
      <c r="F189" s="263"/>
      <c r="G189" s="323"/>
      <c r="H189" s="323"/>
      <c r="I189" s="323"/>
      <c r="J189" s="14" t="s">
        <v>14</v>
      </c>
      <c r="K189" s="15"/>
      <c r="L189" s="15"/>
      <c r="M189" s="16"/>
    </row>
    <row r="190" spans="1:14" ht="31" customHeight="1" thickBot="1" x14ac:dyDescent="0.3">
      <c r="A190" s="262"/>
      <c r="B190" s="263"/>
      <c r="C190" s="283"/>
      <c r="D190" s="263"/>
      <c r="E190" s="263"/>
      <c r="F190" s="263"/>
      <c r="G190" s="323"/>
      <c r="H190" s="323"/>
      <c r="I190" s="323"/>
      <c r="J190" s="17" t="s">
        <v>28</v>
      </c>
      <c r="K190" s="134">
        <v>487.7</v>
      </c>
      <c r="L190" s="134">
        <v>514.5</v>
      </c>
      <c r="M190" s="135">
        <v>580.79999999999995</v>
      </c>
    </row>
    <row r="191" spans="1:14" ht="16" thickBot="1" x14ac:dyDescent="0.3">
      <c r="A191" s="262"/>
      <c r="B191" s="263"/>
      <c r="C191" s="283"/>
      <c r="D191" s="263"/>
      <c r="E191" s="263"/>
      <c r="F191" s="263"/>
      <c r="G191" s="323"/>
      <c r="H191" s="323"/>
      <c r="I191" s="323"/>
      <c r="J191" s="14" t="s">
        <v>16</v>
      </c>
      <c r="K191" s="15"/>
      <c r="L191" s="15"/>
      <c r="M191" s="16"/>
    </row>
    <row r="192" spans="1:14" ht="32.5" customHeight="1" thickBot="1" x14ac:dyDescent="0.3">
      <c r="A192" s="303"/>
      <c r="B192" s="264"/>
      <c r="C192" s="284"/>
      <c r="D192" s="264"/>
      <c r="E192" s="264"/>
      <c r="F192" s="264"/>
      <c r="G192" s="331"/>
      <c r="H192" s="331"/>
      <c r="I192" s="331"/>
      <c r="J192" s="60" t="s">
        <v>17</v>
      </c>
      <c r="K192" s="51">
        <v>100</v>
      </c>
      <c r="L192" s="51">
        <v>105.5</v>
      </c>
      <c r="M192" s="52">
        <v>119.1</v>
      </c>
    </row>
    <row r="193" spans="1:14" ht="31" customHeight="1" thickBot="1" x14ac:dyDescent="0.3">
      <c r="A193" s="261">
        <v>7</v>
      </c>
      <c r="B193" s="267" t="s">
        <v>171</v>
      </c>
      <c r="C193" s="294" t="s">
        <v>153</v>
      </c>
      <c r="D193" s="286" t="s">
        <v>135</v>
      </c>
      <c r="E193" s="286" t="s">
        <v>11</v>
      </c>
      <c r="F193" s="263" t="s">
        <v>12</v>
      </c>
      <c r="G193" s="271">
        <v>2137.5</v>
      </c>
      <c r="H193" s="271">
        <v>2861.2</v>
      </c>
      <c r="I193" s="438">
        <v>3584.1</v>
      </c>
      <c r="J193" s="44" t="s">
        <v>114</v>
      </c>
      <c r="K193" s="225">
        <v>2137.5</v>
      </c>
      <c r="L193" s="206">
        <v>2861.2</v>
      </c>
      <c r="M193" s="207">
        <v>3584.1</v>
      </c>
      <c r="N193" s="109"/>
    </row>
    <row r="194" spans="1:14" ht="16" thickBot="1" x14ac:dyDescent="0.3">
      <c r="A194" s="262"/>
      <c r="B194" s="268"/>
      <c r="C194" s="295"/>
      <c r="D194" s="263"/>
      <c r="E194" s="263"/>
      <c r="F194" s="263"/>
      <c r="G194" s="272"/>
      <c r="H194" s="272"/>
      <c r="I194" s="439"/>
      <c r="J194" s="48" t="s">
        <v>13</v>
      </c>
      <c r="K194" s="74"/>
      <c r="L194" s="110"/>
      <c r="M194" s="111"/>
    </row>
    <row r="195" spans="1:14" ht="31.5" thickBot="1" x14ac:dyDescent="0.3">
      <c r="A195" s="262"/>
      <c r="B195" s="268"/>
      <c r="C195" s="295"/>
      <c r="D195" s="263"/>
      <c r="E195" s="263"/>
      <c r="F195" s="263"/>
      <c r="G195" s="272"/>
      <c r="H195" s="272"/>
      <c r="I195" s="439"/>
      <c r="J195" s="47" t="s">
        <v>156</v>
      </c>
      <c r="K195" s="125">
        <v>2137</v>
      </c>
      <c r="L195" s="126">
        <v>2244</v>
      </c>
      <c r="M195" s="127">
        <v>2357</v>
      </c>
      <c r="N195" s="128"/>
    </row>
    <row r="196" spans="1:14" ht="31.5" thickBot="1" x14ac:dyDescent="0.3">
      <c r="A196" s="262"/>
      <c r="B196" s="268"/>
      <c r="C196" s="295"/>
      <c r="D196" s="263"/>
      <c r="E196" s="263"/>
      <c r="F196" s="263"/>
      <c r="G196" s="272"/>
      <c r="H196" s="272"/>
      <c r="I196" s="439"/>
      <c r="J196" s="47" t="s">
        <v>155</v>
      </c>
      <c r="K196" s="125">
        <v>1555</v>
      </c>
      <c r="L196" s="126">
        <v>1640</v>
      </c>
      <c r="M196" s="127">
        <v>1753</v>
      </c>
    </row>
    <row r="197" spans="1:14" ht="16" thickBot="1" x14ac:dyDescent="0.3">
      <c r="A197" s="262"/>
      <c r="B197" s="268"/>
      <c r="C197" s="295"/>
      <c r="D197" s="263"/>
      <c r="E197" s="263"/>
      <c r="F197" s="263"/>
      <c r="G197" s="272"/>
      <c r="H197" s="272"/>
      <c r="I197" s="439"/>
      <c r="J197" s="48" t="s">
        <v>14</v>
      </c>
      <c r="K197" s="124"/>
      <c r="L197" s="117"/>
      <c r="M197" s="118"/>
    </row>
    <row r="198" spans="1:14" ht="31.5" thickBot="1" x14ac:dyDescent="0.3">
      <c r="A198" s="262"/>
      <c r="B198" s="268"/>
      <c r="C198" s="295"/>
      <c r="D198" s="263"/>
      <c r="E198" s="263"/>
      <c r="F198" s="263"/>
      <c r="G198" s="272"/>
      <c r="H198" s="272"/>
      <c r="I198" s="439"/>
      <c r="J198" s="47" t="s">
        <v>61</v>
      </c>
      <c r="K198" s="124">
        <v>150</v>
      </c>
      <c r="L198" s="117">
        <v>200</v>
      </c>
      <c r="M198" s="155">
        <v>250</v>
      </c>
    </row>
    <row r="199" spans="1:14" ht="31.5" thickBot="1" x14ac:dyDescent="0.3">
      <c r="A199" s="262"/>
      <c r="B199" s="268"/>
      <c r="C199" s="295"/>
      <c r="D199" s="263"/>
      <c r="E199" s="263"/>
      <c r="F199" s="263"/>
      <c r="G199" s="272"/>
      <c r="H199" s="272"/>
      <c r="I199" s="439"/>
      <c r="J199" s="47" t="s">
        <v>154</v>
      </c>
      <c r="K199" s="124">
        <v>550</v>
      </c>
      <c r="L199" s="117">
        <v>650</v>
      </c>
      <c r="M199" s="118">
        <v>700</v>
      </c>
    </row>
    <row r="200" spans="1:14" ht="16" thickBot="1" x14ac:dyDescent="0.3">
      <c r="A200" s="262"/>
      <c r="B200" s="268"/>
      <c r="C200" s="295"/>
      <c r="D200" s="263"/>
      <c r="E200" s="263"/>
      <c r="F200" s="263"/>
      <c r="G200" s="272"/>
      <c r="H200" s="272"/>
      <c r="I200" s="439"/>
      <c r="J200" s="48" t="s">
        <v>107</v>
      </c>
      <c r="K200" s="124"/>
      <c r="L200" s="117"/>
      <c r="M200" s="118"/>
    </row>
    <row r="201" spans="1:14" ht="20" customHeight="1" thickBot="1" x14ac:dyDescent="0.3">
      <c r="A201" s="262"/>
      <c r="B201" s="269"/>
      <c r="C201" s="296"/>
      <c r="D201" s="263"/>
      <c r="E201" s="263"/>
      <c r="F201" s="264"/>
      <c r="G201" s="273"/>
      <c r="H201" s="273"/>
      <c r="I201" s="440"/>
      <c r="J201" s="50" t="s">
        <v>26</v>
      </c>
      <c r="K201" s="95">
        <v>100</v>
      </c>
      <c r="L201" s="51">
        <v>105.2</v>
      </c>
      <c r="M201" s="52">
        <v>111.3</v>
      </c>
    </row>
    <row r="202" spans="1:14" ht="30" customHeight="1" thickBot="1" x14ac:dyDescent="0.3">
      <c r="A202" s="262">
        <v>8</v>
      </c>
      <c r="B202" s="263" t="s">
        <v>62</v>
      </c>
      <c r="C202" s="283" t="s">
        <v>202</v>
      </c>
      <c r="D202" s="263" t="s">
        <v>135</v>
      </c>
      <c r="E202" s="263" t="s">
        <v>63</v>
      </c>
      <c r="F202" s="84" t="s">
        <v>120</v>
      </c>
      <c r="G202" s="323">
        <v>918.6</v>
      </c>
      <c r="H202" s="323">
        <f>514.4+500</f>
        <v>1014.4</v>
      </c>
      <c r="I202" s="323">
        <f>561.4+520</f>
        <v>1081.4000000000001</v>
      </c>
      <c r="J202" s="11" t="s">
        <v>114</v>
      </c>
      <c r="K202" s="197">
        <f>442.6+476</f>
        <v>918.6</v>
      </c>
      <c r="L202" s="197">
        <f>514.4+500</f>
        <v>1014.4</v>
      </c>
      <c r="M202" s="228">
        <f>561.4+520</f>
        <v>1081.4000000000001</v>
      </c>
      <c r="N202" s="109"/>
    </row>
    <row r="203" spans="1:14" ht="16" thickBot="1" x14ac:dyDescent="0.3">
      <c r="A203" s="262"/>
      <c r="B203" s="263"/>
      <c r="C203" s="283"/>
      <c r="D203" s="263"/>
      <c r="E203" s="263"/>
      <c r="F203" s="269" t="s">
        <v>127</v>
      </c>
      <c r="G203" s="323"/>
      <c r="H203" s="323"/>
      <c r="I203" s="323"/>
      <c r="J203" s="14" t="s">
        <v>23</v>
      </c>
      <c r="K203" s="15"/>
      <c r="L203" s="15"/>
      <c r="M203" s="16"/>
    </row>
    <row r="204" spans="1:14" ht="30" customHeight="1" thickBot="1" x14ac:dyDescent="0.3">
      <c r="A204" s="262"/>
      <c r="B204" s="263"/>
      <c r="C204" s="283"/>
      <c r="D204" s="263"/>
      <c r="E204" s="263"/>
      <c r="F204" s="263"/>
      <c r="G204" s="323"/>
      <c r="H204" s="323"/>
      <c r="I204" s="323"/>
      <c r="J204" s="17" t="s">
        <v>64</v>
      </c>
      <c r="K204" s="15">
        <v>2</v>
      </c>
      <c r="L204" s="15">
        <v>2.4</v>
      </c>
      <c r="M204" s="16">
        <v>2.5</v>
      </c>
    </row>
    <row r="205" spans="1:14" ht="16" thickBot="1" x14ac:dyDescent="0.3">
      <c r="A205" s="262"/>
      <c r="B205" s="263"/>
      <c r="C205" s="283"/>
      <c r="D205" s="263"/>
      <c r="E205" s="263"/>
      <c r="F205" s="263"/>
      <c r="G205" s="323"/>
      <c r="H205" s="323"/>
      <c r="I205" s="323"/>
      <c r="J205" s="14" t="s">
        <v>14</v>
      </c>
      <c r="K205" s="15"/>
      <c r="L205" s="15"/>
      <c r="M205" s="16"/>
    </row>
    <row r="206" spans="1:14" ht="62.5" thickBot="1" x14ac:dyDescent="0.3">
      <c r="A206" s="262"/>
      <c r="B206" s="263"/>
      <c r="C206" s="283"/>
      <c r="D206" s="263"/>
      <c r="E206" s="263"/>
      <c r="F206" s="263"/>
      <c r="G206" s="323"/>
      <c r="H206" s="323"/>
      <c r="I206" s="323"/>
      <c r="J206" s="17" t="s">
        <v>84</v>
      </c>
      <c r="K206" s="15">
        <v>50</v>
      </c>
      <c r="L206" s="15">
        <v>50</v>
      </c>
      <c r="M206" s="16">
        <v>50</v>
      </c>
    </row>
    <row r="207" spans="1:14" ht="16" thickBot="1" x14ac:dyDescent="0.3">
      <c r="A207" s="262"/>
      <c r="B207" s="263"/>
      <c r="C207" s="283"/>
      <c r="D207" s="263"/>
      <c r="E207" s="263"/>
      <c r="F207" s="263"/>
      <c r="G207" s="323"/>
      <c r="H207" s="323"/>
      <c r="I207" s="323"/>
      <c r="J207" s="14" t="s">
        <v>16</v>
      </c>
      <c r="K207" s="15"/>
      <c r="L207" s="15"/>
      <c r="M207" s="16"/>
    </row>
    <row r="208" spans="1:14" ht="106" customHeight="1" thickBot="1" x14ac:dyDescent="0.3">
      <c r="A208" s="303"/>
      <c r="B208" s="264"/>
      <c r="C208" s="284"/>
      <c r="D208" s="264"/>
      <c r="E208" s="264"/>
      <c r="F208" s="264"/>
      <c r="G208" s="331"/>
      <c r="H208" s="331"/>
      <c r="I208" s="331"/>
      <c r="J208" s="60" t="s">
        <v>65</v>
      </c>
      <c r="K208" s="51">
        <v>100</v>
      </c>
      <c r="L208" s="51">
        <v>120</v>
      </c>
      <c r="M208" s="52">
        <v>125</v>
      </c>
    </row>
    <row r="209" spans="1:14" ht="31" thickBot="1" x14ac:dyDescent="0.3">
      <c r="A209" s="304">
        <v>9</v>
      </c>
      <c r="B209" s="274" t="s">
        <v>176</v>
      </c>
      <c r="C209" s="293" t="s">
        <v>179</v>
      </c>
      <c r="D209" s="277" t="s">
        <v>135</v>
      </c>
      <c r="E209" s="335" t="s">
        <v>66</v>
      </c>
      <c r="F209" s="286" t="s">
        <v>12</v>
      </c>
      <c r="G209" s="322">
        <v>6534.5</v>
      </c>
      <c r="H209" s="322">
        <v>7816.6</v>
      </c>
      <c r="I209" s="322">
        <v>8305.7000000000007</v>
      </c>
      <c r="J209" s="59" t="s">
        <v>114</v>
      </c>
      <c r="K209" s="206">
        <f>5433.5+1101</f>
        <v>6534.5</v>
      </c>
      <c r="L209" s="236">
        <f>6052.9+1763.7</f>
        <v>7816.5999999999995</v>
      </c>
      <c r="M209" s="237">
        <f>6443.2+1862.5</f>
        <v>8305.7000000000007</v>
      </c>
      <c r="N209" s="109"/>
    </row>
    <row r="210" spans="1:14" ht="16" thickBot="1" x14ac:dyDescent="0.3">
      <c r="A210" s="305"/>
      <c r="B210" s="275"/>
      <c r="C210" s="265"/>
      <c r="D210" s="278"/>
      <c r="E210" s="336"/>
      <c r="F210" s="263"/>
      <c r="G210" s="323"/>
      <c r="H210" s="323"/>
      <c r="I210" s="323"/>
      <c r="J210" s="14" t="s">
        <v>23</v>
      </c>
      <c r="K210" s="15"/>
      <c r="L210" s="134"/>
      <c r="M210" s="135"/>
    </row>
    <row r="211" spans="1:14" ht="31.5" thickBot="1" x14ac:dyDescent="0.3">
      <c r="A211" s="305"/>
      <c r="B211" s="275"/>
      <c r="C211" s="265"/>
      <c r="D211" s="278"/>
      <c r="E211" s="336"/>
      <c r="F211" s="263"/>
      <c r="G211" s="323"/>
      <c r="H211" s="323"/>
      <c r="I211" s="323"/>
      <c r="J211" s="17" t="s">
        <v>67</v>
      </c>
      <c r="K211" s="15">
        <f>7.5+21</f>
        <v>28.5</v>
      </c>
      <c r="L211" s="134">
        <v>41.2</v>
      </c>
      <c r="M211" s="135">
        <v>42.7</v>
      </c>
    </row>
    <row r="212" spans="1:14" ht="16" thickBot="1" x14ac:dyDescent="0.3">
      <c r="A212" s="305"/>
      <c r="B212" s="275"/>
      <c r="C212" s="265"/>
      <c r="D212" s="278"/>
      <c r="E212" s="336"/>
      <c r="F212" s="263"/>
      <c r="G212" s="323"/>
      <c r="H212" s="323"/>
      <c r="I212" s="323"/>
      <c r="J212" s="14" t="s">
        <v>115</v>
      </c>
      <c r="K212" s="15"/>
      <c r="L212" s="134"/>
      <c r="M212" s="135"/>
    </row>
    <row r="213" spans="1:14" ht="47" thickBot="1" x14ac:dyDescent="0.3">
      <c r="A213" s="305"/>
      <c r="B213" s="275"/>
      <c r="C213" s="265"/>
      <c r="D213" s="278"/>
      <c r="E213" s="336"/>
      <c r="F213" s="263"/>
      <c r="G213" s="323"/>
      <c r="H213" s="323"/>
      <c r="I213" s="323"/>
      <c r="J213" s="17" t="s">
        <v>68</v>
      </c>
      <c r="K213" s="15">
        <v>229.3</v>
      </c>
      <c r="L213" s="134">
        <v>189.7</v>
      </c>
      <c r="M213" s="135">
        <v>194.5</v>
      </c>
    </row>
    <row r="214" spans="1:14" ht="16" thickBot="1" x14ac:dyDescent="0.3">
      <c r="A214" s="305"/>
      <c r="B214" s="275"/>
      <c r="C214" s="265"/>
      <c r="D214" s="278"/>
      <c r="E214" s="336"/>
      <c r="F214" s="263"/>
      <c r="G214" s="323"/>
      <c r="H214" s="323"/>
      <c r="I214" s="323"/>
      <c r="J214" s="14" t="s">
        <v>107</v>
      </c>
      <c r="K214" s="15"/>
      <c r="L214" s="134"/>
      <c r="M214" s="135"/>
    </row>
    <row r="215" spans="1:14" ht="46.5" customHeight="1" thickBot="1" x14ac:dyDescent="0.3">
      <c r="A215" s="305"/>
      <c r="B215" s="275"/>
      <c r="C215" s="265"/>
      <c r="D215" s="279"/>
      <c r="E215" s="337"/>
      <c r="F215" s="352"/>
      <c r="G215" s="344"/>
      <c r="H215" s="344"/>
      <c r="I215" s="344"/>
      <c r="J215" s="17" t="s">
        <v>69</v>
      </c>
      <c r="K215" s="96">
        <v>100</v>
      </c>
      <c r="L215" s="151">
        <v>144.6</v>
      </c>
      <c r="M215" s="152">
        <v>149.80000000000001</v>
      </c>
    </row>
    <row r="216" spans="1:14" ht="16" thickBot="1" x14ac:dyDescent="0.3">
      <c r="A216" s="305"/>
      <c r="B216" s="275"/>
      <c r="C216" s="265" t="s">
        <v>180</v>
      </c>
      <c r="D216" s="338" t="s">
        <v>135</v>
      </c>
      <c r="E216" s="286" t="s">
        <v>11</v>
      </c>
      <c r="F216" s="286" t="s">
        <v>12</v>
      </c>
      <c r="G216" s="322">
        <f>495+200</f>
        <v>695</v>
      </c>
      <c r="H216" s="322">
        <v>695</v>
      </c>
      <c r="I216" s="322">
        <v>695</v>
      </c>
      <c r="J216" s="59" t="s">
        <v>70</v>
      </c>
      <c r="K216" s="45">
        <v>695</v>
      </c>
      <c r="L216" s="45">
        <v>695</v>
      </c>
      <c r="M216" s="46">
        <v>695</v>
      </c>
      <c r="N216" s="109"/>
    </row>
    <row r="217" spans="1:14" ht="16" thickBot="1" x14ac:dyDescent="0.3">
      <c r="A217" s="305"/>
      <c r="B217" s="275"/>
      <c r="C217" s="265"/>
      <c r="D217" s="339"/>
      <c r="E217" s="263"/>
      <c r="F217" s="263"/>
      <c r="G217" s="323"/>
      <c r="H217" s="323"/>
      <c r="I217" s="323"/>
      <c r="J217" s="17" t="s">
        <v>22</v>
      </c>
      <c r="K217" s="15"/>
      <c r="L217" s="15"/>
      <c r="M217" s="16"/>
    </row>
    <row r="218" spans="1:14" ht="16" thickBot="1" x14ac:dyDescent="0.3">
      <c r="A218" s="305"/>
      <c r="B218" s="275"/>
      <c r="C218" s="265"/>
      <c r="D218" s="339"/>
      <c r="E218" s="263"/>
      <c r="F218" s="263"/>
      <c r="G218" s="323"/>
      <c r="H218" s="323"/>
      <c r="I218" s="323"/>
      <c r="J218" s="14" t="s">
        <v>23</v>
      </c>
      <c r="K218" s="15"/>
      <c r="L218" s="15"/>
      <c r="M218" s="16"/>
    </row>
    <row r="219" spans="1:14" ht="16" thickBot="1" x14ac:dyDescent="0.3">
      <c r="A219" s="305"/>
      <c r="B219" s="275"/>
      <c r="C219" s="265"/>
      <c r="D219" s="339"/>
      <c r="E219" s="263"/>
      <c r="F219" s="263"/>
      <c r="G219" s="323"/>
      <c r="H219" s="323"/>
      <c r="I219" s="323"/>
      <c r="J219" s="17" t="s">
        <v>121</v>
      </c>
      <c r="K219" s="15">
        <v>470</v>
      </c>
      <c r="L219" s="15">
        <v>470</v>
      </c>
      <c r="M219" s="16">
        <v>470</v>
      </c>
    </row>
    <row r="220" spans="1:14" ht="16" thickBot="1" x14ac:dyDescent="0.3">
      <c r="A220" s="305"/>
      <c r="B220" s="275"/>
      <c r="C220" s="265"/>
      <c r="D220" s="339"/>
      <c r="E220" s="263"/>
      <c r="F220" s="263"/>
      <c r="G220" s="323"/>
      <c r="H220" s="323"/>
      <c r="I220" s="323"/>
      <c r="J220" s="14" t="s">
        <v>14</v>
      </c>
      <c r="K220" s="15"/>
      <c r="L220" s="15"/>
      <c r="M220" s="16"/>
    </row>
    <row r="221" spans="1:14" ht="16" thickBot="1" x14ac:dyDescent="0.3">
      <c r="A221" s="305"/>
      <c r="B221" s="275"/>
      <c r="C221" s="265"/>
      <c r="D221" s="339"/>
      <c r="E221" s="263"/>
      <c r="F221" s="263"/>
      <c r="G221" s="323"/>
      <c r="H221" s="323"/>
      <c r="I221" s="323"/>
      <c r="J221" s="17" t="s">
        <v>71</v>
      </c>
      <c r="K221" s="15">
        <v>1.47</v>
      </c>
      <c r="L221" s="110">
        <v>1.47</v>
      </c>
      <c r="M221" s="16">
        <v>1.47</v>
      </c>
    </row>
    <row r="222" spans="1:14" ht="16" thickBot="1" x14ac:dyDescent="0.3">
      <c r="A222" s="305"/>
      <c r="B222" s="275"/>
      <c r="C222" s="265"/>
      <c r="D222" s="339"/>
      <c r="E222" s="263"/>
      <c r="F222" s="263"/>
      <c r="G222" s="323"/>
      <c r="H222" s="323"/>
      <c r="I222" s="323"/>
      <c r="J222" s="14" t="s">
        <v>16</v>
      </c>
      <c r="K222" s="15"/>
      <c r="L222" s="15"/>
      <c r="M222" s="16"/>
    </row>
    <row r="223" spans="1:14" ht="71.5" customHeight="1" thickBot="1" x14ac:dyDescent="0.3">
      <c r="A223" s="305"/>
      <c r="B223" s="275"/>
      <c r="C223" s="265"/>
      <c r="D223" s="339"/>
      <c r="E223" s="263"/>
      <c r="F223" s="263"/>
      <c r="G223" s="323"/>
      <c r="H223" s="323"/>
      <c r="I223" s="323"/>
      <c r="J223" s="17" t="s">
        <v>72</v>
      </c>
      <c r="K223" s="15">
        <v>100</v>
      </c>
      <c r="L223" s="15">
        <v>100</v>
      </c>
      <c r="M223" s="16">
        <v>100</v>
      </c>
    </row>
    <row r="224" spans="1:14" ht="21" customHeight="1" thickBot="1" x14ac:dyDescent="0.3">
      <c r="A224" s="305"/>
      <c r="B224" s="276"/>
      <c r="C224" s="266"/>
      <c r="D224" s="340"/>
      <c r="E224" s="264"/>
      <c r="F224" s="264"/>
      <c r="G224" s="331"/>
      <c r="H224" s="331"/>
      <c r="I224" s="331"/>
      <c r="J224" s="97"/>
      <c r="K224" s="98"/>
      <c r="L224" s="98"/>
      <c r="M224" s="52"/>
    </row>
    <row r="225" spans="1:14" ht="16.5" customHeight="1" thickBot="1" x14ac:dyDescent="0.3">
      <c r="A225" s="274">
        <v>10</v>
      </c>
      <c r="B225" s="280" t="s">
        <v>199</v>
      </c>
      <c r="C225" s="290" t="s">
        <v>207</v>
      </c>
      <c r="D225" s="297" t="s">
        <v>135</v>
      </c>
      <c r="E225" s="300" t="s">
        <v>11</v>
      </c>
      <c r="F225" s="277" t="s">
        <v>12</v>
      </c>
      <c r="G225" s="322">
        <v>1785384.9</v>
      </c>
      <c r="H225" s="322">
        <v>1785829.6</v>
      </c>
      <c r="I225" s="322">
        <v>1789043.4</v>
      </c>
      <c r="J225" s="59" t="s">
        <v>70</v>
      </c>
      <c r="K225" s="206">
        <v>1785384.9</v>
      </c>
      <c r="L225" s="206">
        <v>1785829.6</v>
      </c>
      <c r="M225" s="207">
        <v>1789043.4</v>
      </c>
      <c r="N225" s="109"/>
    </row>
    <row r="226" spans="1:14" ht="14" customHeight="1" thickBot="1" x14ac:dyDescent="0.3">
      <c r="A226" s="275"/>
      <c r="B226" s="281"/>
      <c r="C226" s="291"/>
      <c r="D226" s="298"/>
      <c r="E226" s="301"/>
      <c r="F226" s="278"/>
      <c r="G226" s="323"/>
      <c r="H226" s="323"/>
      <c r="I226" s="323"/>
      <c r="J226" s="17" t="s">
        <v>22</v>
      </c>
      <c r="K226" s="15"/>
      <c r="L226" s="15"/>
      <c r="M226" s="16"/>
    </row>
    <row r="227" spans="1:14" ht="16" thickBot="1" x14ac:dyDescent="0.3">
      <c r="A227" s="275"/>
      <c r="B227" s="281"/>
      <c r="C227" s="291"/>
      <c r="D227" s="298"/>
      <c r="E227" s="301"/>
      <c r="F227" s="278"/>
      <c r="G227" s="323"/>
      <c r="H227" s="323"/>
      <c r="I227" s="323"/>
      <c r="J227" s="14" t="s">
        <v>23</v>
      </c>
      <c r="K227" s="15"/>
      <c r="L227" s="15"/>
      <c r="M227" s="16"/>
    </row>
    <row r="228" spans="1:14" ht="30" customHeight="1" thickBot="1" x14ac:dyDescent="0.3">
      <c r="A228" s="275"/>
      <c r="B228" s="281"/>
      <c r="C228" s="291"/>
      <c r="D228" s="298"/>
      <c r="E228" s="301"/>
      <c r="F228" s="278"/>
      <c r="G228" s="323"/>
      <c r="H228" s="323"/>
      <c r="I228" s="323"/>
      <c r="J228" s="17" t="s">
        <v>73</v>
      </c>
      <c r="K228" s="15">
        <v>903.2</v>
      </c>
      <c r="L228" s="99">
        <v>903.2</v>
      </c>
      <c r="M228" s="58">
        <v>903.2</v>
      </c>
    </row>
    <row r="229" spans="1:14" ht="16" thickBot="1" x14ac:dyDescent="0.3">
      <c r="A229" s="275"/>
      <c r="B229" s="281"/>
      <c r="C229" s="291"/>
      <c r="D229" s="298"/>
      <c r="E229" s="301"/>
      <c r="F229" s="278"/>
      <c r="G229" s="323"/>
      <c r="H229" s="323"/>
      <c r="I229" s="323"/>
      <c r="J229" s="14" t="s">
        <v>14</v>
      </c>
      <c r="K229" s="15"/>
      <c r="L229" s="100"/>
      <c r="M229" s="101"/>
    </row>
    <row r="230" spans="1:14" ht="31.5" thickBot="1" x14ac:dyDescent="0.3">
      <c r="A230" s="275"/>
      <c r="B230" s="281"/>
      <c r="C230" s="291"/>
      <c r="D230" s="298"/>
      <c r="E230" s="301"/>
      <c r="F230" s="278"/>
      <c r="G230" s="323"/>
      <c r="H230" s="323"/>
      <c r="I230" s="323"/>
      <c r="J230" s="17" t="s">
        <v>74</v>
      </c>
      <c r="K230" s="15">
        <v>164.7</v>
      </c>
      <c r="L230" s="99">
        <v>164.8</v>
      </c>
      <c r="M230" s="58">
        <v>165.1</v>
      </c>
    </row>
    <row r="231" spans="1:14" ht="16" thickBot="1" x14ac:dyDescent="0.3">
      <c r="A231" s="275"/>
      <c r="B231" s="281"/>
      <c r="C231" s="291"/>
      <c r="D231" s="298"/>
      <c r="E231" s="301"/>
      <c r="F231" s="278"/>
      <c r="G231" s="323"/>
      <c r="H231" s="323"/>
      <c r="I231" s="323"/>
      <c r="J231" s="14" t="s">
        <v>16</v>
      </c>
      <c r="K231" s="15"/>
      <c r="L231" s="100"/>
      <c r="M231" s="101"/>
    </row>
    <row r="232" spans="1:14" ht="32.5" customHeight="1" thickBot="1" x14ac:dyDescent="0.3">
      <c r="A232" s="275"/>
      <c r="B232" s="281"/>
      <c r="C232" s="291"/>
      <c r="D232" s="298"/>
      <c r="E232" s="301"/>
      <c r="F232" s="278"/>
      <c r="G232" s="323"/>
      <c r="H232" s="323"/>
      <c r="I232" s="323"/>
      <c r="J232" s="17" t="s">
        <v>75</v>
      </c>
      <c r="K232" s="15">
        <v>100</v>
      </c>
      <c r="L232" s="99">
        <v>100.1</v>
      </c>
      <c r="M232" s="58">
        <v>100.2</v>
      </c>
    </row>
    <row r="233" spans="1:14" ht="2" customHeight="1" thickBot="1" x14ac:dyDescent="0.3">
      <c r="A233" s="275"/>
      <c r="B233" s="281"/>
      <c r="C233" s="292"/>
      <c r="D233" s="299"/>
      <c r="E233" s="302"/>
      <c r="F233" s="285"/>
      <c r="G233" s="331"/>
      <c r="H233" s="331"/>
      <c r="I233" s="331"/>
      <c r="J233" s="60"/>
      <c r="K233" s="51"/>
      <c r="L233" s="51"/>
      <c r="M233" s="52"/>
    </row>
    <row r="234" spans="1:14" ht="15.5" customHeight="1" thickBot="1" x14ac:dyDescent="0.3">
      <c r="A234" s="275"/>
      <c r="B234" s="281"/>
      <c r="C234" s="287" t="s">
        <v>181</v>
      </c>
      <c r="D234" s="300" t="s">
        <v>135</v>
      </c>
      <c r="E234" s="274" t="s">
        <v>11</v>
      </c>
      <c r="F234" s="300" t="s">
        <v>76</v>
      </c>
      <c r="G234" s="325">
        <v>7610.4</v>
      </c>
      <c r="H234" s="325">
        <v>9784.7999999999993</v>
      </c>
      <c r="I234" s="325">
        <v>12502.8</v>
      </c>
      <c r="J234" s="18" t="s">
        <v>70</v>
      </c>
      <c r="K234" s="238">
        <v>7610.4</v>
      </c>
      <c r="L234" s="206">
        <v>9784.7999999999993</v>
      </c>
      <c r="M234" s="207">
        <v>12502.8</v>
      </c>
      <c r="N234" s="109"/>
    </row>
    <row r="235" spans="1:14" ht="16" thickBot="1" x14ac:dyDescent="0.3">
      <c r="A235" s="275"/>
      <c r="B235" s="281"/>
      <c r="C235" s="288"/>
      <c r="D235" s="301"/>
      <c r="E235" s="328"/>
      <c r="F235" s="301"/>
      <c r="G235" s="326"/>
      <c r="H235" s="326"/>
      <c r="I235" s="326"/>
      <c r="J235" s="21" t="s">
        <v>22</v>
      </c>
      <c r="K235" s="102"/>
      <c r="L235" s="15"/>
      <c r="M235" s="16"/>
    </row>
    <row r="236" spans="1:14" ht="16" thickBot="1" x14ac:dyDescent="0.3">
      <c r="A236" s="275"/>
      <c r="B236" s="281"/>
      <c r="C236" s="288"/>
      <c r="D236" s="301"/>
      <c r="E236" s="328"/>
      <c r="F236" s="301"/>
      <c r="G236" s="326"/>
      <c r="H236" s="326"/>
      <c r="I236" s="326"/>
      <c r="J236" s="19" t="s">
        <v>23</v>
      </c>
      <c r="K236" s="102"/>
      <c r="L236" s="15"/>
      <c r="M236" s="16"/>
    </row>
    <row r="237" spans="1:14" ht="16" thickBot="1" x14ac:dyDescent="0.3">
      <c r="A237" s="275"/>
      <c r="B237" s="281"/>
      <c r="C237" s="288"/>
      <c r="D237" s="301"/>
      <c r="E237" s="328"/>
      <c r="F237" s="301"/>
      <c r="G237" s="326"/>
      <c r="H237" s="326"/>
      <c r="I237" s="326"/>
      <c r="J237" s="21" t="s">
        <v>158</v>
      </c>
      <c r="K237" s="102"/>
      <c r="L237" s="15"/>
      <c r="M237" s="16"/>
    </row>
    <row r="238" spans="1:14" ht="16" thickBot="1" x14ac:dyDescent="0.3">
      <c r="A238" s="275"/>
      <c r="B238" s="281"/>
      <c r="C238" s="288"/>
      <c r="D238" s="301"/>
      <c r="E238" s="328"/>
      <c r="F238" s="301"/>
      <c r="G238" s="326"/>
      <c r="H238" s="326"/>
      <c r="I238" s="326"/>
      <c r="J238" s="21" t="s">
        <v>157</v>
      </c>
      <c r="K238" s="129">
        <v>453</v>
      </c>
      <c r="L238" s="130">
        <v>453</v>
      </c>
      <c r="M238" s="131">
        <v>453</v>
      </c>
    </row>
    <row r="239" spans="1:14" ht="16" thickBot="1" x14ac:dyDescent="0.3">
      <c r="A239" s="275"/>
      <c r="B239" s="281"/>
      <c r="C239" s="288"/>
      <c r="D239" s="301"/>
      <c r="E239" s="328"/>
      <c r="F239" s="301"/>
      <c r="G239" s="326"/>
      <c r="H239" s="326"/>
      <c r="I239" s="326"/>
      <c r="J239" s="19" t="s">
        <v>14</v>
      </c>
      <c r="K239" s="102"/>
      <c r="L239" s="15"/>
      <c r="M239" s="16"/>
    </row>
    <row r="240" spans="1:14" ht="48" customHeight="1" thickBot="1" x14ac:dyDescent="0.3">
      <c r="A240" s="275"/>
      <c r="B240" s="281"/>
      <c r="C240" s="288"/>
      <c r="D240" s="301"/>
      <c r="E240" s="328"/>
      <c r="F240" s="301"/>
      <c r="G240" s="326"/>
      <c r="H240" s="326"/>
      <c r="I240" s="326"/>
      <c r="J240" s="21" t="s">
        <v>159</v>
      </c>
      <c r="K240" s="102">
        <v>1400</v>
      </c>
      <c r="L240" s="15">
        <v>1800</v>
      </c>
      <c r="M240" s="16">
        <v>2300</v>
      </c>
    </row>
    <row r="241" spans="1:14" ht="19" customHeight="1" thickBot="1" x14ac:dyDescent="0.3">
      <c r="A241" s="275"/>
      <c r="B241" s="281"/>
      <c r="C241" s="288"/>
      <c r="D241" s="301"/>
      <c r="E241" s="328"/>
      <c r="F241" s="301"/>
      <c r="G241" s="326"/>
      <c r="H241" s="326"/>
      <c r="I241" s="326"/>
      <c r="J241" s="19" t="s">
        <v>107</v>
      </c>
      <c r="K241" s="102"/>
      <c r="L241" s="15"/>
      <c r="M241" s="16"/>
    </row>
    <row r="242" spans="1:14" ht="21.5" customHeight="1" thickBot="1" x14ac:dyDescent="0.3">
      <c r="A242" s="276"/>
      <c r="B242" s="282"/>
      <c r="C242" s="289"/>
      <c r="D242" s="302"/>
      <c r="E242" s="39"/>
      <c r="F242" s="302"/>
      <c r="G242" s="327"/>
      <c r="H242" s="327"/>
      <c r="I242" s="327"/>
      <c r="J242" s="35" t="s">
        <v>26</v>
      </c>
      <c r="K242" s="103">
        <v>100</v>
      </c>
      <c r="L242" s="51">
        <v>100</v>
      </c>
      <c r="M242" s="52">
        <v>100</v>
      </c>
    </row>
    <row r="243" spans="1:14" ht="15.5" x14ac:dyDescent="0.25">
      <c r="A243" s="304">
        <v>11</v>
      </c>
      <c r="B243" s="274" t="s">
        <v>99</v>
      </c>
      <c r="C243" s="347" t="s">
        <v>100</v>
      </c>
      <c r="D243" s="274" t="s">
        <v>135</v>
      </c>
      <c r="E243" s="274" t="s">
        <v>103</v>
      </c>
      <c r="F243" s="368" t="s">
        <v>76</v>
      </c>
      <c r="G243" s="341">
        <v>6264.3</v>
      </c>
      <c r="H243" s="341">
        <v>6264.3</v>
      </c>
      <c r="I243" s="341">
        <v>6264.3</v>
      </c>
      <c r="J243" s="18" t="s">
        <v>70</v>
      </c>
      <c r="K243" s="190">
        <v>6264.3</v>
      </c>
      <c r="L243" s="192">
        <v>6264.3</v>
      </c>
      <c r="M243" s="190">
        <v>6264.3</v>
      </c>
      <c r="N243" s="109"/>
    </row>
    <row r="244" spans="1:14" ht="15.5" x14ac:dyDescent="0.25">
      <c r="A244" s="305"/>
      <c r="B244" s="275"/>
      <c r="C244" s="348"/>
      <c r="D244" s="275"/>
      <c r="E244" s="275"/>
      <c r="F244" s="416"/>
      <c r="G244" s="342"/>
      <c r="H244" s="342"/>
      <c r="I244" s="342"/>
      <c r="J244" s="21" t="s">
        <v>22</v>
      </c>
      <c r="K244" s="104"/>
      <c r="L244" s="105"/>
      <c r="M244" s="20"/>
    </row>
    <row r="245" spans="1:14" ht="15.5" x14ac:dyDescent="0.25">
      <c r="A245" s="305"/>
      <c r="B245" s="275"/>
      <c r="C245" s="348"/>
      <c r="D245" s="275"/>
      <c r="E245" s="275"/>
      <c r="F245" s="416"/>
      <c r="G245" s="342"/>
      <c r="H245" s="342"/>
      <c r="I245" s="342"/>
      <c r="J245" s="19" t="s">
        <v>23</v>
      </c>
      <c r="K245" s="104"/>
      <c r="L245" s="105"/>
      <c r="M245" s="20"/>
    </row>
    <row r="246" spans="1:14" ht="15.5" x14ac:dyDescent="0.25">
      <c r="A246" s="305"/>
      <c r="B246" s="275"/>
      <c r="C246" s="348"/>
      <c r="D246" s="275"/>
      <c r="E246" s="275"/>
      <c r="F246" s="416"/>
      <c r="G246" s="342"/>
      <c r="H246" s="342"/>
      <c r="I246" s="342"/>
      <c r="J246" s="21" t="s">
        <v>77</v>
      </c>
      <c r="K246" s="104"/>
      <c r="L246" s="105"/>
      <c r="M246" s="20"/>
    </row>
    <row r="247" spans="1:14" ht="46.5" x14ac:dyDescent="0.25">
      <c r="A247" s="305"/>
      <c r="B247" s="275"/>
      <c r="C247" s="348"/>
      <c r="D247" s="275"/>
      <c r="E247" s="275"/>
      <c r="F247" s="416"/>
      <c r="G247" s="342"/>
      <c r="H247" s="342"/>
      <c r="I247" s="342"/>
      <c r="J247" s="21" t="s">
        <v>104</v>
      </c>
      <c r="K247" s="121">
        <v>40</v>
      </c>
      <c r="L247" s="133">
        <v>40</v>
      </c>
      <c r="M247" s="121">
        <v>40</v>
      </c>
    </row>
    <row r="248" spans="1:14" ht="93" x14ac:dyDescent="0.25">
      <c r="A248" s="305"/>
      <c r="B248" s="275"/>
      <c r="C248" s="348"/>
      <c r="D248" s="275"/>
      <c r="E248" s="275"/>
      <c r="F248" s="416"/>
      <c r="G248" s="342"/>
      <c r="H248" s="342"/>
      <c r="I248" s="342"/>
      <c r="J248" s="115" t="s">
        <v>128</v>
      </c>
      <c r="K248" s="121">
        <v>30</v>
      </c>
      <c r="L248" s="133">
        <v>30</v>
      </c>
      <c r="M248" s="121">
        <v>30</v>
      </c>
    </row>
    <row r="249" spans="1:14" ht="45.5" customHeight="1" x14ac:dyDescent="0.25">
      <c r="A249" s="305"/>
      <c r="B249" s="275"/>
      <c r="C249" s="348"/>
      <c r="D249" s="275"/>
      <c r="E249" s="275"/>
      <c r="F249" s="416"/>
      <c r="G249" s="342"/>
      <c r="H249" s="342"/>
      <c r="I249" s="342"/>
      <c r="J249" s="115" t="s">
        <v>101</v>
      </c>
      <c r="K249" s="121">
        <v>46</v>
      </c>
      <c r="L249" s="133">
        <v>46</v>
      </c>
      <c r="M249" s="121">
        <v>46</v>
      </c>
    </row>
    <row r="250" spans="1:14" ht="15.5" hidden="1" x14ac:dyDescent="0.25">
      <c r="A250" s="305"/>
      <c r="B250" s="275"/>
      <c r="C250" s="348"/>
      <c r="D250" s="275"/>
      <c r="E250" s="275"/>
      <c r="F250" s="416"/>
      <c r="G250" s="342"/>
      <c r="H250" s="342"/>
      <c r="I250" s="342"/>
      <c r="J250" s="115"/>
      <c r="K250" s="246"/>
      <c r="L250" s="247"/>
      <c r="M250" s="240"/>
    </row>
    <row r="251" spans="1:14" ht="93" x14ac:dyDescent="0.25">
      <c r="A251" s="305"/>
      <c r="B251" s="275"/>
      <c r="C251" s="348"/>
      <c r="D251" s="275"/>
      <c r="E251" s="275"/>
      <c r="F251" s="416"/>
      <c r="G251" s="342"/>
      <c r="H251" s="342"/>
      <c r="I251" s="342"/>
      <c r="J251" s="21" t="s">
        <v>209</v>
      </c>
      <c r="K251" s="246">
        <v>4500</v>
      </c>
      <c r="L251" s="247">
        <v>4500</v>
      </c>
      <c r="M251" s="240">
        <v>4500</v>
      </c>
    </row>
    <row r="252" spans="1:14" ht="15.5" x14ac:dyDescent="0.25">
      <c r="A252" s="305"/>
      <c r="B252" s="275"/>
      <c r="C252" s="348"/>
      <c r="D252" s="275"/>
      <c r="E252" s="275"/>
      <c r="F252" s="416"/>
      <c r="G252" s="342"/>
      <c r="H252" s="342"/>
      <c r="I252" s="342"/>
      <c r="J252" s="21"/>
      <c r="K252" s="211"/>
      <c r="L252" s="248"/>
      <c r="M252" s="249"/>
    </row>
    <row r="253" spans="1:14" ht="15.5" x14ac:dyDescent="0.25">
      <c r="A253" s="305"/>
      <c r="B253" s="275"/>
      <c r="C253" s="348"/>
      <c r="D253" s="275"/>
      <c r="E253" s="275"/>
      <c r="F253" s="416"/>
      <c r="G253" s="342"/>
      <c r="H253" s="342"/>
      <c r="I253" s="342"/>
      <c r="J253" s="19" t="s">
        <v>14</v>
      </c>
      <c r="K253" s="32"/>
      <c r="L253" s="37"/>
      <c r="M253" s="32"/>
    </row>
    <row r="254" spans="1:14" ht="15.5" x14ac:dyDescent="0.25">
      <c r="A254" s="305"/>
      <c r="B254" s="275"/>
      <c r="C254" s="348"/>
      <c r="D254" s="275"/>
      <c r="E254" s="275"/>
      <c r="F254" s="416"/>
      <c r="G254" s="342"/>
      <c r="H254" s="342"/>
      <c r="I254" s="342"/>
      <c r="J254" s="21" t="s">
        <v>102</v>
      </c>
      <c r="K254" s="32"/>
      <c r="L254" s="37"/>
      <c r="M254" s="32"/>
    </row>
    <row r="255" spans="1:14" ht="62" x14ac:dyDescent="0.25">
      <c r="A255" s="305"/>
      <c r="B255" s="275"/>
      <c r="C255" s="348"/>
      <c r="D255" s="275"/>
      <c r="E255" s="275"/>
      <c r="F255" s="416"/>
      <c r="G255" s="342"/>
      <c r="H255" s="342"/>
      <c r="I255" s="342"/>
      <c r="J255" s="21" t="s">
        <v>125</v>
      </c>
      <c r="K255" s="32">
        <v>465</v>
      </c>
      <c r="L255" s="37">
        <v>465</v>
      </c>
      <c r="M255" s="32">
        <v>465</v>
      </c>
    </row>
    <row r="256" spans="1:14" ht="109.5" customHeight="1" x14ac:dyDescent="0.25">
      <c r="A256" s="305"/>
      <c r="B256" s="275"/>
      <c r="C256" s="348"/>
      <c r="D256" s="275"/>
      <c r="E256" s="275"/>
      <c r="F256" s="416"/>
      <c r="G256" s="342"/>
      <c r="H256" s="342"/>
      <c r="I256" s="342"/>
      <c r="J256" s="115" t="s">
        <v>129</v>
      </c>
      <c r="K256" s="32">
        <v>1614.4</v>
      </c>
      <c r="L256" s="37">
        <v>1614.4</v>
      </c>
      <c r="M256" s="32">
        <v>1614.4</v>
      </c>
    </row>
    <row r="257" spans="1:14" ht="61.5" customHeight="1" x14ac:dyDescent="0.25">
      <c r="A257" s="305"/>
      <c r="B257" s="275"/>
      <c r="C257" s="348"/>
      <c r="D257" s="275"/>
      <c r="E257" s="275"/>
      <c r="F257" s="416"/>
      <c r="G257" s="342"/>
      <c r="H257" s="342"/>
      <c r="I257" s="342"/>
      <c r="J257" s="115" t="s">
        <v>126</v>
      </c>
      <c r="K257" s="211">
        <v>74228.3</v>
      </c>
      <c r="L257" s="214">
        <v>74228.3</v>
      </c>
      <c r="M257" s="211">
        <v>74228.3</v>
      </c>
    </row>
    <row r="258" spans="1:14" ht="15.5" hidden="1" x14ac:dyDescent="0.25">
      <c r="A258" s="305"/>
      <c r="B258" s="275"/>
      <c r="C258" s="348"/>
      <c r="D258" s="275"/>
      <c r="E258" s="275"/>
      <c r="F258" s="416"/>
      <c r="G258" s="342"/>
      <c r="H258" s="342"/>
      <c r="I258" s="342"/>
      <c r="J258" s="115"/>
      <c r="K258" s="32"/>
      <c r="L258" s="37"/>
      <c r="M258" s="32"/>
    </row>
    <row r="259" spans="1:14" ht="93" customHeight="1" x14ac:dyDescent="0.25">
      <c r="A259" s="305"/>
      <c r="B259" s="275"/>
      <c r="C259" s="348"/>
      <c r="D259" s="275"/>
      <c r="E259" s="275"/>
      <c r="F259" s="416"/>
      <c r="G259" s="342"/>
      <c r="H259" s="342"/>
      <c r="I259" s="342"/>
      <c r="J259" s="21" t="s">
        <v>209</v>
      </c>
      <c r="K259" s="32">
        <v>500</v>
      </c>
      <c r="L259" s="37">
        <v>500</v>
      </c>
      <c r="M259" s="32">
        <v>500</v>
      </c>
    </row>
    <row r="260" spans="1:14" ht="15.5" x14ac:dyDescent="0.25">
      <c r="A260" s="305"/>
      <c r="B260" s="275"/>
      <c r="C260" s="348"/>
      <c r="D260" s="275"/>
      <c r="E260" s="275"/>
      <c r="F260" s="416"/>
      <c r="G260" s="342"/>
      <c r="H260" s="342"/>
      <c r="I260" s="342"/>
      <c r="J260" s="19" t="s">
        <v>90</v>
      </c>
      <c r="K260" s="32"/>
      <c r="L260" s="37"/>
      <c r="M260" s="32"/>
    </row>
    <row r="261" spans="1:14" ht="62.5" customHeight="1" thickBot="1" x14ac:dyDescent="0.3">
      <c r="A261" s="332"/>
      <c r="B261" s="276"/>
      <c r="C261" s="349"/>
      <c r="D261" s="276"/>
      <c r="E261" s="276"/>
      <c r="F261" s="369"/>
      <c r="G261" s="343"/>
      <c r="H261" s="343"/>
      <c r="I261" s="343"/>
      <c r="J261" s="35" t="s">
        <v>210</v>
      </c>
      <c r="K261" s="119">
        <v>100</v>
      </c>
      <c r="L261" s="132">
        <v>100</v>
      </c>
      <c r="M261" s="119">
        <v>100</v>
      </c>
    </row>
    <row r="262" spans="1:14" ht="16" thickBot="1" x14ac:dyDescent="0.4">
      <c r="A262" s="274">
        <v>12</v>
      </c>
      <c r="B262" s="329" t="s">
        <v>80</v>
      </c>
      <c r="C262" s="434" t="s">
        <v>83</v>
      </c>
      <c r="D262" s="418" t="s">
        <v>135</v>
      </c>
      <c r="E262" s="419" t="s">
        <v>87</v>
      </c>
      <c r="F262" s="330" t="s">
        <v>88</v>
      </c>
      <c r="G262" s="399">
        <v>100</v>
      </c>
      <c r="H262" s="435">
        <v>300</v>
      </c>
      <c r="I262" s="399">
        <v>300</v>
      </c>
      <c r="J262" s="251" t="s">
        <v>70</v>
      </c>
      <c r="K262" s="252">
        <v>100</v>
      </c>
      <c r="L262" s="252">
        <v>300</v>
      </c>
      <c r="M262" s="253">
        <v>300</v>
      </c>
      <c r="N262" s="109"/>
    </row>
    <row r="263" spans="1:14" ht="16" thickBot="1" x14ac:dyDescent="0.3">
      <c r="A263" s="275"/>
      <c r="B263" s="329"/>
      <c r="C263" s="434"/>
      <c r="D263" s="418"/>
      <c r="E263" s="420"/>
      <c r="F263" s="425"/>
      <c r="G263" s="430"/>
      <c r="H263" s="436"/>
      <c r="I263" s="430"/>
      <c r="J263" s="250" t="s">
        <v>22</v>
      </c>
      <c r="K263" s="136"/>
      <c r="L263" s="136"/>
      <c r="M263" s="254"/>
    </row>
    <row r="264" spans="1:14" ht="16" thickBot="1" x14ac:dyDescent="0.3">
      <c r="A264" s="275"/>
      <c r="B264" s="329"/>
      <c r="C264" s="434"/>
      <c r="D264" s="418"/>
      <c r="E264" s="420"/>
      <c r="F264" s="425"/>
      <c r="G264" s="430"/>
      <c r="H264" s="436"/>
      <c r="I264" s="430"/>
      <c r="J264" s="255" t="s">
        <v>23</v>
      </c>
      <c r="K264" s="136"/>
      <c r="L264" s="136"/>
      <c r="M264" s="254"/>
    </row>
    <row r="265" spans="1:14" ht="16" thickBot="1" x14ac:dyDescent="0.3">
      <c r="A265" s="275"/>
      <c r="B265" s="329"/>
      <c r="C265" s="434"/>
      <c r="D265" s="418"/>
      <c r="E265" s="420"/>
      <c r="F265" s="425"/>
      <c r="G265" s="430"/>
      <c r="H265" s="436"/>
      <c r="I265" s="430"/>
      <c r="J265" s="250" t="s">
        <v>81</v>
      </c>
      <c r="K265" s="138">
        <v>40</v>
      </c>
      <c r="L265" s="138">
        <v>118</v>
      </c>
      <c r="M265" s="256">
        <v>118</v>
      </c>
    </row>
    <row r="266" spans="1:14" ht="16" thickBot="1" x14ac:dyDescent="0.3">
      <c r="A266" s="275"/>
      <c r="B266" s="329"/>
      <c r="C266" s="434"/>
      <c r="D266" s="418"/>
      <c r="E266" s="420"/>
      <c r="F266" s="425"/>
      <c r="G266" s="430"/>
      <c r="H266" s="436"/>
      <c r="I266" s="430"/>
      <c r="J266" s="255" t="s">
        <v>14</v>
      </c>
      <c r="K266" s="136"/>
      <c r="L266" s="136"/>
      <c r="M266" s="254"/>
    </row>
    <row r="267" spans="1:14" ht="16" thickBot="1" x14ac:dyDescent="0.3">
      <c r="A267" s="275"/>
      <c r="B267" s="329"/>
      <c r="C267" s="434"/>
      <c r="D267" s="418"/>
      <c r="E267" s="420"/>
      <c r="F267" s="425"/>
      <c r="G267" s="430"/>
      <c r="H267" s="436"/>
      <c r="I267" s="430"/>
      <c r="J267" s="250" t="s">
        <v>71</v>
      </c>
      <c r="K267" s="232">
        <v>2500</v>
      </c>
      <c r="L267" s="232">
        <v>2542</v>
      </c>
      <c r="M267" s="257">
        <v>2542</v>
      </c>
    </row>
    <row r="268" spans="1:14" ht="16" thickBot="1" x14ac:dyDescent="0.3">
      <c r="A268" s="275"/>
      <c r="B268" s="329"/>
      <c r="C268" s="434"/>
      <c r="D268" s="418"/>
      <c r="E268" s="420"/>
      <c r="F268" s="425"/>
      <c r="G268" s="430"/>
      <c r="H268" s="436"/>
      <c r="I268" s="430"/>
      <c r="J268" s="255" t="s">
        <v>107</v>
      </c>
      <c r="K268" s="136"/>
      <c r="L268" s="136"/>
      <c r="M268" s="254"/>
    </row>
    <row r="269" spans="1:14" ht="31.5" thickBot="1" x14ac:dyDescent="0.3">
      <c r="A269" s="276"/>
      <c r="B269" s="329"/>
      <c r="C269" s="434"/>
      <c r="D269" s="418"/>
      <c r="E269" s="421"/>
      <c r="F269" s="426"/>
      <c r="G269" s="431"/>
      <c r="H269" s="437"/>
      <c r="I269" s="431"/>
      <c r="J269" s="258" t="s">
        <v>82</v>
      </c>
      <c r="K269" s="259">
        <v>100</v>
      </c>
      <c r="L269" s="259">
        <v>295</v>
      </c>
      <c r="M269" s="260">
        <v>295</v>
      </c>
    </row>
    <row r="270" spans="1:14" ht="31" customHeight="1" thickBot="1" x14ac:dyDescent="0.3">
      <c r="A270" s="174">
        <v>13</v>
      </c>
      <c r="B270" s="175" t="s">
        <v>1</v>
      </c>
      <c r="C270" s="434" t="s">
        <v>187</v>
      </c>
      <c r="D270" s="329" t="s">
        <v>135</v>
      </c>
      <c r="E270" s="329" t="s">
        <v>11</v>
      </c>
      <c r="F270" s="329" t="s">
        <v>60</v>
      </c>
      <c r="G270" s="398">
        <v>5518.1</v>
      </c>
      <c r="H270" s="398">
        <v>6889.6</v>
      </c>
      <c r="I270" s="432">
        <v>7800</v>
      </c>
      <c r="J270" s="176" t="s">
        <v>106</v>
      </c>
      <c r="K270" s="239">
        <v>5518.1</v>
      </c>
      <c r="L270" s="239">
        <v>6889.6</v>
      </c>
      <c r="M270" s="239">
        <v>7800</v>
      </c>
      <c r="N270" s="109"/>
    </row>
    <row r="271" spans="1:14" ht="31" thickBot="1" x14ac:dyDescent="0.3">
      <c r="A271" s="177"/>
      <c r="B271" s="177"/>
      <c r="C271" s="434"/>
      <c r="D271" s="329"/>
      <c r="E271" s="329"/>
      <c r="F271" s="329"/>
      <c r="G271" s="398"/>
      <c r="H271" s="398"/>
      <c r="I271" s="432"/>
      <c r="J271" s="178" t="s">
        <v>116</v>
      </c>
      <c r="K271" s="138">
        <v>6</v>
      </c>
      <c r="L271" s="138">
        <v>6</v>
      </c>
      <c r="M271" s="138">
        <v>6</v>
      </c>
    </row>
    <row r="272" spans="1:14" ht="46.5" thickBot="1" x14ac:dyDescent="0.3">
      <c r="A272" s="177"/>
      <c r="B272" s="177"/>
      <c r="C272" s="434"/>
      <c r="D272" s="329"/>
      <c r="E272" s="329"/>
      <c r="F272" s="329"/>
      <c r="G272" s="398"/>
      <c r="H272" s="398"/>
      <c r="I272" s="432"/>
      <c r="J272" s="178" t="s">
        <v>130</v>
      </c>
      <c r="K272" s="136">
        <v>919.7</v>
      </c>
      <c r="L272" s="232">
        <v>1148.2</v>
      </c>
      <c r="M272" s="232">
        <v>1300</v>
      </c>
    </row>
    <row r="273" spans="1:14" ht="46" customHeight="1" thickBot="1" x14ac:dyDescent="0.3">
      <c r="A273" s="179"/>
      <c r="B273" s="179"/>
      <c r="C273" s="347"/>
      <c r="D273" s="330"/>
      <c r="E273" s="330"/>
      <c r="F273" s="330"/>
      <c r="G273" s="399"/>
      <c r="H273" s="399"/>
      <c r="I273" s="433"/>
      <c r="J273" s="178" t="s">
        <v>117</v>
      </c>
      <c r="K273" s="180">
        <v>100</v>
      </c>
      <c r="L273" s="180">
        <v>100</v>
      </c>
      <c r="M273" s="180">
        <v>100</v>
      </c>
    </row>
    <row r="274" spans="1:14" ht="20.9" customHeight="1" thickBot="1" x14ac:dyDescent="0.3">
      <c r="A274" s="427" t="s">
        <v>78</v>
      </c>
      <c r="B274" s="428"/>
      <c r="C274" s="428"/>
      <c r="D274" s="428"/>
      <c r="E274" s="428"/>
      <c r="F274" s="429"/>
      <c r="G274" s="181">
        <f>G118+G270+G262+G243+G234+G225+G216+G209+G202+G193+G186+G178+G170+G163+G155+G148+G147+G140+G132+G111+G104+G97+G90+G83+G68+G61+G54+G46+G22+G14+G7+G125</f>
        <v>3159089.6</v>
      </c>
      <c r="H274" s="181">
        <f>H270+H262+H243+H234+H225+H216+H209+H202+H193+H186+H178+H170+H163+H155+H148+H140+H132+H118+H111+H104+H97+H90+H83+H68+H61+H54+H46+H22+H14+H7</f>
        <v>3099217.9000000004</v>
      </c>
      <c r="I274" s="181">
        <f>I270+I262+I243+I234+I225+I216+I209+I202+I193+I186+I178+I170+I163+I155+I148+I140+I132+I118+I111+I104+I97+I90+I83+I68+I61+I54+I46+I22+I14+I7</f>
        <v>3173310.3</v>
      </c>
      <c r="J274" s="182"/>
      <c r="K274" s="183">
        <f>K118+K270+K262+K243+K234+K225+K216+K209+K202+K193+K186+K178+K170+K163+K155+K148+K147+K140+K132+K111+K104+K97+K90+K83+K68+K61+K54+K46+K22+K14+K7+K125</f>
        <v>3159089.6</v>
      </c>
      <c r="L274" s="183">
        <f>L270+L262+L243+L234+L225+L216+L209+L202+L193+L186+L178+L170+L163+L155+L148+L140+L132+L118+L111+L104+L97+L90+L83+L68+L61+L54+L46+L22+L14+L7</f>
        <v>3099217.9000000004</v>
      </c>
      <c r="M274" s="183">
        <f>M270+M262+M243+M234+M225+M216+M209+M202+M193+M186+M178+M170+M163+M155+M148+M140+M132+M118+M111+M104+M97+M90+M83+M68+M61+M54+M46+M22+M14+M7</f>
        <v>3173310.3</v>
      </c>
      <c r="N274" s="142"/>
    </row>
    <row r="275" spans="1:14" ht="47.25" customHeight="1" thickBot="1" x14ac:dyDescent="0.35">
      <c r="A275" s="422" t="s">
        <v>211</v>
      </c>
      <c r="B275" s="423"/>
      <c r="C275" s="423"/>
      <c r="D275" s="423"/>
      <c r="E275" s="423"/>
      <c r="F275" s="424"/>
      <c r="G275" s="184"/>
      <c r="H275" s="185"/>
      <c r="I275" s="185"/>
      <c r="J275" s="186"/>
      <c r="K275" s="187"/>
      <c r="L275" s="187"/>
      <c r="M275" s="188"/>
      <c r="N275" s="143"/>
    </row>
    <row r="276" spans="1:14" ht="31.5" customHeight="1" x14ac:dyDescent="0.25">
      <c r="A276" s="417"/>
      <c r="B276" s="417"/>
      <c r="C276" s="417"/>
      <c r="D276" s="417"/>
      <c r="E276" s="417"/>
      <c r="F276" s="417"/>
      <c r="G276" s="417"/>
      <c r="H276" s="417"/>
      <c r="I276" s="417"/>
      <c r="J276" s="417"/>
      <c r="K276" s="417"/>
      <c r="L276" s="417"/>
      <c r="M276" s="417"/>
      <c r="N276" s="144"/>
    </row>
    <row r="277" spans="1:14" ht="29.9" customHeight="1" x14ac:dyDescent="0.4">
      <c r="A277" s="414" t="s">
        <v>174</v>
      </c>
      <c r="B277" s="415"/>
      <c r="C277" s="415"/>
      <c r="D277" s="415"/>
      <c r="E277" s="415"/>
      <c r="F277" s="415"/>
      <c r="G277" s="415"/>
      <c r="H277" s="415"/>
      <c r="I277" s="415"/>
      <c r="J277" s="415"/>
      <c r="K277" s="415"/>
      <c r="L277" s="415"/>
      <c r="M277" s="415"/>
    </row>
    <row r="278" spans="1:14" ht="74.25" customHeight="1" x14ac:dyDescent="0.25">
      <c r="A278" s="1"/>
      <c r="B278" s="1"/>
      <c r="C278" s="1"/>
      <c r="D278" s="1"/>
      <c r="E278" s="1"/>
      <c r="F278" s="2"/>
      <c r="G278" s="1"/>
      <c r="H278" s="1"/>
      <c r="I278" s="1"/>
      <c r="J278" s="2"/>
      <c r="K278" s="2"/>
      <c r="L278" s="1"/>
      <c r="M278" s="1"/>
    </row>
    <row r="279" spans="1:14" ht="29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</sheetData>
  <sheetProtection selectLockedCells="1" selectUnlockedCells="1"/>
  <mergeCells count="249">
    <mergeCell ref="F209:F215"/>
    <mergeCell ref="I234:I242"/>
    <mergeCell ref="I225:I233"/>
    <mergeCell ref="H262:H269"/>
    <mergeCell ref="H234:H242"/>
    <mergeCell ref="H225:H233"/>
    <mergeCell ref="I193:I201"/>
    <mergeCell ref="I170:I177"/>
    <mergeCell ref="H170:H177"/>
    <mergeCell ref="I216:I224"/>
    <mergeCell ref="I202:I208"/>
    <mergeCell ref="H216:H224"/>
    <mergeCell ref="I178:I185"/>
    <mergeCell ref="A277:M277"/>
    <mergeCell ref="B243:B261"/>
    <mergeCell ref="C243:C261"/>
    <mergeCell ref="D243:D261"/>
    <mergeCell ref="E243:E261"/>
    <mergeCell ref="F243:F261"/>
    <mergeCell ref="G243:G261"/>
    <mergeCell ref="A276:M276"/>
    <mergeCell ref="D262:D269"/>
    <mergeCell ref="E262:E269"/>
    <mergeCell ref="A275:F275"/>
    <mergeCell ref="A262:A269"/>
    <mergeCell ref="B262:B269"/>
    <mergeCell ref="F262:F269"/>
    <mergeCell ref="A274:F274"/>
    <mergeCell ref="I262:I269"/>
    <mergeCell ref="I270:I273"/>
    <mergeCell ref="G262:G269"/>
    <mergeCell ref="C270:C273"/>
    <mergeCell ref="D270:D273"/>
    <mergeCell ref="A243:A261"/>
    <mergeCell ref="H270:H273"/>
    <mergeCell ref="I243:I261"/>
    <mergeCell ref="C262:C269"/>
    <mergeCell ref="G270:G273"/>
    <mergeCell ref="C68:C82"/>
    <mergeCell ref="H7:H13"/>
    <mergeCell ref="I7:I13"/>
    <mergeCell ref="E7:E13"/>
    <mergeCell ref="C14:C21"/>
    <mergeCell ref="D14:D21"/>
    <mergeCell ref="E14:E21"/>
    <mergeCell ref="M22:M23"/>
    <mergeCell ref="I46:I53"/>
    <mergeCell ref="L22:L23"/>
    <mergeCell ref="I132:I139"/>
    <mergeCell ref="I140:I146"/>
    <mergeCell ref="I155:I162"/>
    <mergeCell ref="I148:I154"/>
    <mergeCell ref="I186:I192"/>
    <mergeCell ref="E54:E60"/>
    <mergeCell ref="E118:E120"/>
    <mergeCell ref="H132:H139"/>
    <mergeCell ref="F54:F60"/>
    <mergeCell ref="G54:G60"/>
    <mergeCell ref="G68:G82"/>
    <mergeCell ref="I209:I215"/>
    <mergeCell ref="F270:F273"/>
    <mergeCell ref="H178:H185"/>
    <mergeCell ref="F132:F139"/>
    <mergeCell ref="H54:H60"/>
    <mergeCell ref="I61:I67"/>
    <mergeCell ref="H68:H82"/>
    <mergeCell ref="I90:I96"/>
    <mergeCell ref="I97:I103"/>
    <mergeCell ref="H83:H89"/>
    <mergeCell ref="A1:M1"/>
    <mergeCell ref="E46:E53"/>
    <mergeCell ref="F46:F53"/>
    <mergeCell ref="H61:H67"/>
    <mergeCell ref="G148:G154"/>
    <mergeCell ref="G202:G208"/>
    <mergeCell ref="G155:G162"/>
    <mergeCell ref="F203:F208"/>
    <mergeCell ref="G61:G67"/>
    <mergeCell ref="I163:I169"/>
    <mergeCell ref="I54:I60"/>
    <mergeCell ref="F68:F82"/>
    <mergeCell ref="G46:G53"/>
    <mergeCell ref="I29:I45"/>
    <mergeCell ref="H42:H45"/>
    <mergeCell ref="H46:H53"/>
    <mergeCell ref="H97:H103"/>
    <mergeCell ref="H90:H96"/>
    <mergeCell ref="I83:I89"/>
    <mergeCell ref="I104:I110"/>
    <mergeCell ref="H140:H146"/>
    <mergeCell ref="F125:F131"/>
    <mergeCell ref="G132:G139"/>
    <mergeCell ref="F118:F120"/>
    <mergeCell ref="H163:H169"/>
    <mergeCell ref="H148:H154"/>
    <mergeCell ref="G104:G110"/>
    <mergeCell ref="G178:G185"/>
    <mergeCell ref="G186:G192"/>
    <mergeCell ref="J2:M2"/>
    <mergeCell ref="H14:H21"/>
    <mergeCell ref="I14:I21"/>
    <mergeCell ref="F7:F13"/>
    <mergeCell ref="G7:G13"/>
    <mergeCell ref="F2:F3"/>
    <mergeCell ref="G2:I2"/>
    <mergeCell ref="G14:G21"/>
    <mergeCell ref="F14:F21"/>
    <mergeCell ref="A4:M4"/>
    <mergeCell ref="A5:M5"/>
    <mergeCell ref="A6:M6"/>
    <mergeCell ref="A7:A131"/>
    <mergeCell ref="F42:F44"/>
    <mergeCell ref="E22:E44"/>
    <mergeCell ref="D83:D89"/>
    <mergeCell ref="F90:F96"/>
    <mergeCell ref="E104:E110"/>
    <mergeCell ref="F104:F110"/>
    <mergeCell ref="E125:E131"/>
    <mergeCell ref="E111:E113"/>
    <mergeCell ref="A2:A3"/>
    <mergeCell ref="C2:C3"/>
    <mergeCell ref="D2:D3"/>
    <mergeCell ref="A132:A139"/>
    <mergeCell ref="B132:B139"/>
    <mergeCell ref="D132:D139"/>
    <mergeCell ref="E132:E139"/>
    <mergeCell ref="B2:B3"/>
    <mergeCell ref="C46:C53"/>
    <mergeCell ref="C22:C36"/>
    <mergeCell ref="C39:C42"/>
    <mergeCell ref="C37:C38"/>
    <mergeCell ref="C43:C45"/>
    <mergeCell ref="C132:C139"/>
    <mergeCell ref="C104:C110"/>
    <mergeCell ref="C125:C131"/>
    <mergeCell ref="D125:D131"/>
    <mergeCell ref="E90:E96"/>
    <mergeCell ref="E61:E67"/>
    <mergeCell ref="E2:E3"/>
    <mergeCell ref="C7:C13"/>
    <mergeCell ref="D7:D13"/>
    <mergeCell ref="B7:B131"/>
    <mergeCell ref="D104:D110"/>
    <mergeCell ref="C111:C117"/>
    <mergeCell ref="D90:D96"/>
    <mergeCell ref="C97:C103"/>
    <mergeCell ref="K22:K23"/>
    <mergeCell ref="I68:I82"/>
    <mergeCell ref="H104:H110"/>
    <mergeCell ref="C118:C124"/>
    <mergeCell ref="C54:C60"/>
    <mergeCell ref="D46:D53"/>
    <mergeCell ref="D68:D82"/>
    <mergeCell ref="C90:C96"/>
    <mergeCell ref="D97:D103"/>
    <mergeCell ref="E68:E82"/>
    <mergeCell ref="F97:F103"/>
    <mergeCell ref="G97:G103"/>
    <mergeCell ref="E97:E103"/>
    <mergeCell ref="E83:E89"/>
    <mergeCell ref="F83:F89"/>
    <mergeCell ref="G90:G96"/>
    <mergeCell ref="G83:G89"/>
    <mergeCell ref="C83:C89"/>
    <mergeCell ref="D61:D67"/>
    <mergeCell ref="D54:D60"/>
    <mergeCell ref="F61:F67"/>
    <mergeCell ref="C61:C67"/>
    <mergeCell ref="J43:J44"/>
    <mergeCell ref="G42:G44"/>
    <mergeCell ref="F234:F242"/>
    <mergeCell ref="G234:G242"/>
    <mergeCell ref="E234:E241"/>
    <mergeCell ref="E225:E233"/>
    <mergeCell ref="E270:E273"/>
    <mergeCell ref="H155:H162"/>
    <mergeCell ref="F155:F162"/>
    <mergeCell ref="D178:D185"/>
    <mergeCell ref="F163:F169"/>
    <mergeCell ref="D170:D177"/>
    <mergeCell ref="H202:H208"/>
    <mergeCell ref="G193:G201"/>
    <mergeCell ref="E216:E224"/>
    <mergeCell ref="E209:E215"/>
    <mergeCell ref="G225:G233"/>
    <mergeCell ref="D216:D224"/>
    <mergeCell ref="D155:D162"/>
    <mergeCell ref="E155:E162"/>
    <mergeCell ref="G216:G224"/>
    <mergeCell ref="F216:F224"/>
    <mergeCell ref="H186:H192"/>
    <mergeCell ref="H243:H261"/>
    <mergeCell ref="H209:H215"/>
    <mergeCell ref="G209:G215"/>
    <mergeCell ref="E148:E154"/>
    <mergeCell ref="C140:C146"/>
    <mergeCell ref="D140:D146"/>
    <mergeCell ref="E140:E146"/>
    <mergeCell ref="F140:F146"/>
    <mergeCell ref="G140:G146"/>
    <mergeCell ref="C148:C154"/>
    <mergeCell ref="D148:D154"/>
    <mergeCell ref="F148:F154"/>
    <mergeCell ref="G163:G169"/>
    <mergeCell ref="E170:E177"/>
    <mergeCell ref="E163:E169"/>
    <mergeCell ref="E178:E185"/>
    <mergeCell ref="G170:G177"/>
    <mergeCell ref="D163:D169"/>
    <mergeCell ref="C178:C185"/>
    <mergeCell ref="C163:C169"/>
    <mergeCell ref="C170:C177"/>
    <mergeCell ref="F170:F177"/>
    <mergeCell ref="F178:F185"/>
    <mergeCell ref="C193:C201"/>
    <mergeCell ref="D225:D233"/>
    <mergeCell ref="D234:D242"/>
    <mergeCell ref="A202:A208"/>
    <mergeCell ref="C202:C208"/>
    <mergeCell ref="B209:B224"/>
    <mergeCell ref="A209:A224"/>
    <mergeCell ref="A186:A192"/>
    <mergeCell ref="A140:A147"/>
    <mergeCell ref="B140:B147"/>
    <mergeCell ref="C155:C162"/>
    <mergeCell ref="A193:A201"/>
    <mergeCell ref="B186:B192"/>
    <mergeCell ref="C216:C224"/>
    <mergeCell ref="B202:B208"/>
    <mergeCell ref="B193:B201"/>
    <mergeCell ref="A178:A185"/>
    <mergeCell ref="B178:B185"/>
    <mergeCell ref="H193:H201"/>
    <mergeCell ref="A225:A242"/>
    <mergeCell ref="F186:F192"/>
    <mergeCell ref="E186:E192"/>
    <mergeCell ref="D209:D215"/>
    <mergeCell ref="B225:B242"/>
    <mergeCell ref="D186:D192"/>
    <mergeCell ref="C186:C192"/>
    <mergeCell ref="F225:F233"/>
    <mergeCell ref="E193:E201"/>
    <mergeCell ref="D193:D201"/>
    <mergeCell ref="E202:E208"/>
    <mergeCell ref="D202:D208"/>
    <mergeCell ref="F193:F201"/>
    <mergeCell ref="C234:C242"/>
    <mergeCell ref="C225:C233"/>
    <mergeCell ref="C209:C2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3" fitToHeight="0" orientation="landscape" useFirstPageNumber="1" r:id="rId1"/>
  <headerFooter alignWithMargins="0"/>
  <rowBreaks count="10" manualBreakCount="10">
    <brk id="21" max="16383" man="1"/>
    <brk id="38" max="12" man="1"/>
    <brk id="45" max="16383" man="1"/>
    <brk id="76" max="12" man="1"/>
    <brk id="96" max="16383" man="1"/>
    <brk id="121" max="12" man="1"/>
    <brk id="146" max="12" man="1"/>
    <brk id="169" max="12" man="1"/>
    <brk id="221" max="12" man="1"/>
    <brk id="24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25"/>
  <sheetViews>
    <sheetView workbookViewId="0">
      <selection activeCell="F11" sqref="F11"/>
    </sheetView>
  </sheetViews>
  <sheetFormatPr defaultRowHeight="12.5" x14ac:dyDescent="0.25"/>
  <sheetData>
    <row r="25" spans="12:12" x14ac:dyDescent="0.25">
      <c r="L25">
        <v>11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mve</dc:creator>
  <cp:lastModifiedBy>Слободянюк Олена Володимирівна</cp:lastModifiedBy>
  <cp:lastPrinted>2018-12-05T13:10:04Z</cp:lastPrinted>
  <dcterms:created xsi:type="dcterms:W3CDTF">2016-03-15T13:16:55Z</dcterms:created>
  <dcterms:modified xsi:type="dcterms:W3CDTF">2018-12-07T11:17:37Z</dcterms:modified>
</cp:coreProperties>
</file>